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"/>
    </mc:Choice>
  </mc:AlternateContent>
  <xr:revisionPtr revIDLastSave="0" documentId="8_{54A26002-1660-4FD2-B4BD-148D615AD027}" xr6:coauthVersionLast="47" xr6:coauthVersionMax="47" xr10:uidLastSave="{00000000-0000-0000-0000-000000000000}"/>
  <bookViews>
    <workbookView xWindow="1620" yWindow="630" windowWidth="25845" windowHeight="14820" xr2:uid="{F50B8A4B-64EF-4BCE-BB6C-A15E0D0DCE2B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Exempt'!$A$1:$AF$31</definedName>
    <definedName name="_xlnm.Print_Area" localSheetId="2">'Import Chart'!$A:$AF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27" i="3" l="1"/>
  <c r="AC27" i="3"/>
  <c r="AB27" i="3"/>
  <c r="AB28" i="3" s="1"/>
  <c r="AA27" i="3"/>
  <c r="AA28" i="3" s="1"/>
  <c r="Z27" i="3"/>
  <c r="Z28" i="3" s="1"/>
  <c r="Y27" i="3"/>
  <c r="X27" i="3"/>
  <c r="X28" i="3" s="1"/>
  <c r="W27" i="3"/>
  <c r="W28" i="3" s="1"/>
  <c r="V27" i="3"/>
  <c r="V28" i="3" s="1"/>
  <c r="U27" i="3"/>
  <c r="T27" i="3"/>
  <c r="T28" i="3" s="1"/>
  <c r="S27" i="3"/>
  <c r="S28" i="3" s="1"/>
  <c r="R27" i="3"/>
  <c r="R28" i="3" s="1"/>
  <c r="Q27" i="3"/>
  <c r="P27" i="3"/>
  <c r="P28" i="3" s="1"/>
  <c r="O27" i="3"/>
  <c r="O28" i="3" s="1"/>
  <c r="N27" i="3"/>
  <c r="N28" i="3" s="1"/>
  <c r="M27" i="3"/>
  <c r="L27" i="3"/>
  <c r="L28" i="3" s="1"/>
  <c r="K27" i="3"/>
  <c r="K28" i="3" s="1"/>
  <c r="J27" i="3"/>
  <c r="J28" i="3" s="1"/>
  <c r="I27" i="3"/>
  <c r="H27" i="3"/>
  <c r="AF26" i="3"/>
  <c r="AF24" i="3"/>
  <c r="AF22" i="3"/>
  <c r="AF20" i="3"/>
  <c r="AF18" i="3"/>
  <c r="B17" i="3"/>
  <c r="B19" i="3" s="1"/>
  <c r="B21" i="3" s="1"/>
  <c r="B23" i="3" s="1"/>
  <c r="B25" i="3" s="1"/>
  <c r="B27" i="3" s="1"/>
  <c r="AF16" i="3"/>
  <c r="AF14" i="3"/>
  <c r="AF12" i="3"/>
  <c r="AF10" i="3"/>
  <c r="AA9" i="3"/>
  <c r="AA11" i="3" s="1"/>
  <c r="AA13" i="3" s="1"/>
  <c r="AA15" i="3" s="1"/>
  <c r="AA17" i="3" s="1"/>
  <c r="AA19" i="3" s="1"/>
  <c r="AA21" i="3" s="1"/>
  <c r="AA23" i="3" s="1"/>
  <c r="AA25" i="3" s="1"/>
  <c r="P9" i="3"/>
  <c r="P11" i="3" s="1"/>
  <c r="P13" i="3" s="1"/>
  <c r="P15" i="3" s="1"/>
  <c r="P17" i="3" s="1"/>
  <c r="P19" i="3" s="1"/>
  <c r="P21" i="3" s="1"/>
  <c r="P23" i="3" s="1"/>
  <c r="P25" i="3" s="1"/>
  <c r="K9" i="3"/>
  <c r="K11" i="3" s="1"/>
  <c r="K13" i="3" s="1"/>
  <c r="K15" i="3" s="1"/>
  <c r="K17" i="3" s="1"/>
  <c r="K19" i="3" s="1"/>
  <c r="K21" i="3" s="1"/>
  <c r="K23" i="3" s="1"/>
  <c r="K25" i="3" s="1"/>
  <c r="AF8" i="3"/>
  <c r="AE7" i="3"/>
  <c r="AE9" i="3" s="1"/>
  <c r="AA7" i="3"/>
  <c r="Z7" i="3"/>
  <c r="Z9" i="3" s="1"/>
  <c r="Z11" i="3" s="1"/>
  <c r="Z13" i="3" s="1"/>
  <c r="Z15" i="3" s="1"/>
  <c r="Z17" i="3" s="1"/>
  <c r="Z19" i="3" s="1"/>
  <c r="Z21" i="3" s="1"/>
  <c r="Z23" i="3" s="1"/>
  <c r="Z25" i="3" s="1"/>
  <c r="W7" i="3"/>
  <c r="W9" i="3" s="1"/>
  <c r="W11" i="3" s="1"/>
  <c r="W13" i="3" s="1"/>
  <c r="W15" i="3" s="1"/>
  <c r="W17" i="3" s="1"/>
  <c r="W19" i="3" s="1"/>
  <c r="W21" i="3" s="1"/>
  <c r="W23" i="3" s="1"/>
  <c r="W25" i="3" s="1"/>
  <c r="U7" i="3"/>
  <c r="U9" i="3" s="1"/>
  <c r="U11" i="3" s="1"/>
  <c r="U13" i="3" s="1"/>
  <c r="U15" i="3" s="1"/>
  <c r="U17" i="3" s="1"/>
  <c r="U19" i="3" s="1"/>
  <c r="U21" i="3" s="1"/>
  <c r="U23" i="3" s="1"/>
  <c r="U25" i="3" s="1"/>
  <c r="S7" i="3"/>
  <c r="S9" i="3" s="1"/>
  <c r="S11" i="3" s="1"/>
  <c r="S13" i="3" s="1"/>
  <c r="S15" i="3" s="1"/>
  <c r="S17" i="3" s="1"/>
  <c r="S19" i="3" s="1"/>
  <c r="S21" i="3" s="1"/>
  <c r="S23" i="3" s="1"/>
  <c r="S25" i="3" s="1"/>
  <c r="O7" i="3"/>
  <c r="O9" i="3" s="1"/>
  <c r="O11" i="3" s="1"/>
  <c r="O13" i="3" s="1"/>
  <c r="O15" i="3" s="1"/>
  <c r="O17" i="3" s="1"/>
  <c r="O19" i="3" s="1"/>
  <c r="O21" i="3" s="1"/>
  <c r="O23" i="3" s="1"/>
  <c r="O25" i="3" s="1"/>
  <c r="K7" i="3"/>
  <c r="J7" i="3"/>
  <c r="J9" i="3" s="1"/>
  <c r="J11" i="3" s="1"/>
  <c r="J13" i="3" s="1"/>
  <c r="J15" i="3" s="1"/>
  <c r="J17" i="3" s="1"/>
  <c r="J19" i="3" s="1"/>
  <c r="J21" i="3" s="1"/>
  <c r="J23" i="3" s="1"/>
  <c r="J25" i="3" s="1"/>
  <c r="G7" i="3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C7" i="3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F6" i="3"/>
  <c r="AE5" i="3"/>
  <c r="AD5" i="3"/>
  <c r="AF5" i="3" s="1"/>
  <c r="AC5" i="3"/>
  <c r="AC7" i="3" s="1"/>
  <c r="AC9" i="3" s="1"/>
  <c r="AC11" i="3" s="1"/>
  <c r="AC13" i="3" s="1"/>
  <c r="AC15" i="3" s="1"/>
  <c r="AC17" i="3" s="1"/>
  <c r="AC19" i="3" s="1"/>
  <c r="AC21" i="3" s="1"/>
  <c r="AC23" i="3" s="1"/>
  <c r="AC25" i="3" s="1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Z5" i="3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P7" i="3" s="1"/>
  <c r="O5" i="3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J5" i="3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5" i="3"/>
  <c r="AF4" i="3"/>
  <c r="AD27" i="2"/>
  <c r="AD28" i="2" s="1"/>
  <c r="AC27" i="2"/>
  <c r="AB27" i="2"/>
  <c r="AB28" i="2" s="1"/>
  <c r="AA27" i="2"/>
  <c r="AA28" i="2" s="1"/>
  <c r="Z27" i="2"/>
  <c r="Z28" i="2" s="1"/>
  <c r="Y27" i="2"/>
  <c r="Y28" i="2" s="1"/>
  <c r="X27" i="2"/>
  <c r="X28" i="2" s="1"/>
  <c r="W27" i="2"/>
  <c r="W28" i="2" s="1"/>
  <c r="V27" i="2"/>
  <c r="V28" i="2" s="1"/>
  <c r="U27" i="2"/>
  <c r="U28" i="2" s="1"/>
  <c r="T27" i="2"/>
  <c r="T28" i="2" s="1"/>
  <c r="S27" i="2"/>
  <c r="S28" i="2" s="1"/>
  <c r="R27" i="2"/>
  <c r="R28" i="2" s="1"/>
  <c r="Q27" i="2"/>
  <c r="Q28" i="2" s="1"/>
  <c r="P27" i="2"/>
  <c r="P28" i="2" s="1"/>
  <c r="O27" i="2"/>
  <c r="O28" i="2" s="1"/>
  <c r="N27" i="2"/>
  <c r="N28" i="2" s="1"/>
  <c r="M27" i="2"/>
  <c r="M28" i="2" s="1"/>
  <c r="L27" i="2"/>
  <c r="L28" i="2" s="1"/>
  <c r="K27" i="2"/>
  <c r="K28" i="2" s="1"/>
  <c r="I27" i="2"/>
  <c r="I28" i="2" s="1"/>
  <c r="H27" i="2"/>
  <c r="AF26" i="2"/>
  <c r="J26" i="2"/>
  <c r="AF24" i="2"/>
  <c r="AF22" i="2"/>
  <c r="AF20" i="2"/>
  <c r="B19" i="2"/>
  <c r="B21" i="2" s="1"/>
  <c r="B23" i="2" s="1"/>
  <c r="B25" i="2" s="1"/>
  <c r="B27" i="2" s="1"/>
  <c r="AF18" i="2"/>
  <c r="AF16" i="2"/>
  <c r="AF14" i="2"/>
  <c r="AF12" i="2"/>
  <c r="AF10" i="2"/>
  <c r="AF8" i="2"/>
  <c r="AE7" i="2"/>
  <c r="AC7" i="2"/>
  <c r="AC9" i="2" s="1"/>
  <c r="AC11" i="2" s="1"/>
  <c r="AC13" i="2" s="1"/>
  <c r="AC15" i="2" s="1"/>
  <c r="AC17" i="2" s="1"/>
  <c r="AC19" i="2" s="1"/>
  <c r="AC21" i="2" s="1"/>
  <c r="AC23" i="2" s="1"/>
  <c r="AC25" i="2" s="1"/>
  <c r="AA7" i="2"/>
  <c r="AA9" i="2" s="1"/>
  <c r="AA11" i="2" s="1"/>
  <c r="AA13" i="2" s="1"/>
  <c r="AA15" i="2" s="1"/>
  <c r="AA17" i="2" s="1"/>
  <c r="AA19" i="2" s="1"/>
  <c r="AA21" i="2" s="1"/>
  <c r="AA23" i="2" s="1"/>
  <c r="AA25" i="2" s="1"/>
  <c r="Y7" i="2"/>
  <c r="Y9" i="2" s="1"/>
  <c r="Y11" i="2" s="1"/>
  <c r="Y13" i="2" s="1"/>
  <c r="Y15" i="2" s="1"/>
  <c r="Y17" i="2" s="1"/>
  <c r="Y19" i="2" s="1"/>
  <c r="Y21" i="2" s="1"/>
  <c r="Y23" i="2" s="1"/>
  <c r="Y25" i="2" s="1"/>
  <c r="W7" i="2"/>
  <c r="W9" i="2" s="1"/>
  <c r="W11" i="2" s="1"/>
  <c r="W13" i="2" s="1"/>
  <c r="W15" i="2" s="1"/>
  <c r="W17" i="2" s="1"/>
  <c r="W19" i="2" s="1"/>
  <c r="W21" i="2" s="1"/>
  <c r="W23" i="2" s="1"/>
  <c r="W25" i="2" s="1"/>
  <c r="U7" i="2"/>
  <c r="U9" i="2" s="1"/>
  <c r="U11" i="2" s="1"/>
  <c r="U13" i="2" s="1"/>
  <c r="U15" i="2" s="1"/>
  <c r="U17" i="2" s="1"/>
  <c r="U19" i="2" s="1"/>
  <c r="U21" i="2" s="1"/>
  <c r="U23" i="2" s="1"/>
  <c r="U25" i="2" s="1"/>
  <c r="S7" i="2"/>
  <c r="S9" i="2" s="1"/>
  <c r="S11" i="2" s="1"/>
  <c r="S13" i="2" s="1"/>
  <c r="S15" i="2" s="1"/>
  <c r="S17" i="2" s="1"/>
  <c r="S19" i="2" s="1"/>
  <c r="S21" i="2" s="1"/>
  <c r="S23" i="2" s="1"/>
  <c r="S25" i="2" s="1"/>
  <c r="Q7" i="2"/>
  <c r="Q9" i="2" s="1"/>
  <c r="Q11" i="2" s="1"/>
  <c r="Q13" i="2" s="1"/>
  <c r="Q15" i="2" s="1"/>
  <c r="Q17" i="2" s="1"/>
  <c r="Q19" i="2" s="1"/>
  <c r="Q21" i="2" s="1"/>
  <c r="Q23" i="2" s="1"/>
  <c r="Q25" i="2" s="1"/>
  <c r="O7" i="2"/>
  <c r="O9" i="2" s="1"/>
  <c r="O11" i="2" s="1"/>
  <c r="O13" i="2" s="1"/>
  <c r="O15" i="2" s="1"/>
  <c r="O17" i="2" s="1"/>
  <c r="O19" i="2" s="1"/>
  <c r="O21" i="2" s="1"/>
  <c r="O23" i="2" s="1"/>
  <c r="O25" i="2" s="1"/>
  <c r="M7" i="2"/>
  <c r="M9" i="2" s="1"/>
  <c r="M11" i="2" s="1"/>
  <c r="M13" i="2" s="1"/>
  <c r="M15" i="2" s="1"/>
  <c r="M17" i="2" s="1"/>
  <c r="M19" i="2" s="1"/>
  <c r="M21" i="2" s="1"/>
  <c r="M23" i="2" s="1"/>
  <c r="M25" i="2" s="1"/>
  <c r="K7" i="2"/>
  <c r="K9" i="2" s="1"/>
  <c r="K11" i="2" s="1"/>
  <c r="K13" i="2" s="1"/>
  <c r="K15" i="2" s="1"/>
  <c r="K17" i="2" s="1"/>
  <c r="K19" i="2" s="1"/>
  <c r="K21" i="2" s="1"/>
  <c r="K23" i="2" s="1"/>
  <c r="K25" i="2" s="1"/>
  <c r="I7" i="2"/>
  <c r="I9" i="2" s="1"/>
  <c r="I11" i="2" s="1"/>
  <c r="I13" i="2" s="1"/>
  <c r="I15" i="2" s="1"/>
  <c r="I17" i="2" s="1"/>
  <c r="I19" i="2" s="1"/>
  <c r="I21" i="2" s="1"/>
  <c r="I23" i="2" s="1"/>
  <c r="I25" i="2" s="1"/>
  <c r="G7" i="2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F6" i="2"/>
  <c r="AE5" i="2"/>
  <c r="AD5" i="2"/>
  <c r="AD7" i="2" s="1"/>
  <c r="AD9" i="2" s="1"/>
  <c r="AC5" i="2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T5" i="2"/>
  <c r="T7" i="2" s="1"/>
  <c r="T9" i="2" s="1"/>
  <c r="T11" i="2" s="1"/>
  <c r="T13" i="2" s="1"/>
  <c r="T15" i="2" s="1"/>
  <c r="T17" i="2" s="1"/>
  <c r="T19" i="2" s="1"/>
  <c r="T21" i="2" s="1"/>
  <c r="T23" i="2" s="1"/>
  <c r="T25" i="2" s="1"/>
  <c r="S5" i="2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J5" i="2"/>
  <c r="J7" i="2" s="1"/>
  <c r="J9" i="2" s="1"/>
  <c r="J11" i="2" s="1"/>
  <c r="J13" i="2" s="1"/>
  <c r="I5" i="2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5" i="2"/>
  <c r="AF4" i="2"/>
  <c r="AD27" i="1"/>
  <c r="AC27" i="1"/>
  <c r="AC28" i="1" s="1"/>
  <c r="AB27" i="1"/>
  <c r="AB28" i="1" s="1"/>
  <c r="AA27" i="1"/>
  <c r="AA28" i="1" s="1"/>
  <c r="Z27" i="1"/>
  <c r="Z28" i="1" s="1"/>
  <c r="Y27" i="1"/>
  <c r="Y28" i="1" s="1"/>
  <c r="X27" i="1"/>
  <c r="X28" i="1" s="1"/>
  <c r="W27" i="1"/>
  <c r="W28" i="1" s="1"/>
  <c r="V27" i="1"/>
  <c r="V28" i="1" s="1"/>
  <c r="U27" i="1"/>
  <c r="U28" i="1" s="1"/>
  <c r="T27" i="1"/>
  <c r="T28" i="1" s="1"/>
  <c r="S27" i="1"/>
  <c r="S28" i="1" s="1"/>
  <c r="R27" i="1"/>
  <c r="R28" i="1" s="1"/>
  <c r="Q27" i="1"/>
  <c r="Q28" i="1" s="1"/>
  <c r="P27" i="1"/>
  <c r="P28" i="1" s="1"/>
  <c r="O27" i="1"/>
  <c r="O28" i="1" s="1"/>
  <c r="N27" i="1"/>
  <c r="N28" i="1" s="1"/>
  <c r="M27" i="1"/>
  <c r="M28" i="1" s="1"/>
  <c r="L27" i="1"/>
  <c r="L28" i="1" s="1"/>
  <c r="K27" i="1"/>
  <c r="K28" i="1" s="1"/>
  <c r="I27" i="1"/>
  <c r="J28" i="1" s="1"/>
  <c r="H27" i="1"/>
  <c r="AF26" i="1"/>
  <c r="J26" i="1"/>
  <c r="F26" i="1"/>
  <c r="E26" i="1"/>
  <c r="D26" i="1"/>
  <c r="C26" i="1"/>
  <c r="AF24" i="1"/>
  <c r="F24" i="1"/>
  <c r="D24" i="1"/>
  <c r="C24" i="1"/>
  <c r="AF22" i="1"/>
  <c r="F22" i="1"/>
  <c r="E22" i="1"/>
  <c r="D22" i="1"/>
  <c r="C22" i="1"/>
  <c r="AF20" i="1"/>
  <c r="F20" i="1"/>
  <c r="E20" i="1"/>
  <c r="D20" i="1"/>
  <c r="C20" i="1"/>
  <c r="AF18" i="1"/>
  <c r="F18" i="1"/>
  <c r="E18" i="1"/>
  <c r="D18" i="1"/>
  <c r="C18" i="1"/>
  <c r="B17" i="1"/>
  <c r="B19" i="1" s="1"/>
  <c r="B21" i="1" s="1"/>
  <c r="B23" i="1" s="1"/>
  <c r="B25" i="1" s="1"/>
  <c r="B27" i="1" s="1"/>
  <c r="AF16" i="1"/>
  <c r="F16" i="1"/>
  <c r="E16" i="1"/>
  <c r="D16" i="1"/>
  <c r="C16" i="1"/>
  <c r="AF14" i="1"/>
  <c r="F14" i="1"/>
  <c r="E14" i="1"/>
  <c r="D14" i="1"/>
  <c r="C14" i="1"/>
  <c r="AF12" i="1"/>
  <c r="F12" i="1"/>
  <c r="E12" i="1"/>
  <c r="D12" i="1"/>
  <c r="C12" i="1"/>
  <c r="AF10" i="1"/>
  <c r="E10" i="1"/>
  <c r="D10" i="1"/>
  <c r="C10" i="1"/>
  <c r="AF8" i="1"/>
  <c r="E8" i="1"/>
  <c r="D8" i="1"/>
  <c r="C8" i="1"/>
  <c r="AD7" i="1"/>
  <c r="AD9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V7" i="1"/>
  <c r="V9" i="1" s="1"/>
  <c r="V11" i="1" s="1"/>
  <c r="V13" i="1" s="1"/>
  <c r="V15" i="1" s="1"/>
  <c r="V17" i="1" s="1"/>
  <c r="V19" i="1" s="1"/>
  <c r="V21" i="1" s="1"/>
  <c r="V23" i="1" s="1"/>
  <c r="V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N7" i="1"/>
  <c r="N9" i="1" s="1"/>
  <c r="N11" i="1" s="1"/>
  <c r="N13" i="1" s="1"/>
  <c r="N15" i="1" s="1"/>
  <c r="N17" i="1" s="1"/>
  <c r="N19" i="1" s="1"/>
  <c r="N21" i="1" s="1"/>
  <c r="N23" i="1" s="1"/>
  <c r="N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F6" i="1"/>
  <c r="G6" i="1"/>
  <c r="F6" i="1"/>
  <c r="E6" i="1"/>
  <c r="D6" i="1"/>
  <c r="C6" i="1"/>
  <c r="AE5" i="1"/>
  <c r="AE7" i="1" s="1"/>
  <c r="AF7" i="1" s="1"/>
  <c r="AD5" i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AF4" i="1"/>
  <c r="E4" i="1"/>
  <c r="E5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AD11" i="1" l="1"/>
  <c r="AF9" i="1"/>
  <c r="G28" i="1"/>
  <c r="H28" i="1"/>
  <c r="AF9" i="2"/>
  <c r="AD11" i="2"/>
  <c r="E28" i="2"/>
  <c r="AF5" i="1"/>
  <c r="G28" i="2"/>
  <c r="AF7" i="2"/>
  <c r="E7" i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AE27" i="1"/>
  <c r="AE28" i="1" s="1"/>
  <c r="E28" i="3"/>
  <c r="I28" i="1"/>
  <c r="G28" i="3"/>
  <c r="H28" i="3"/>
  <c r="AD28" i="1"/>
  <c r="AF5" i="2"/>
  <c r="H28" i="2"/>
  <c r="AE11" i="3"/>
  <c r="J28" i="2"/>
  <c r="AE27" i="2"/>
  <c r="AE28" i="2" s="1"/>
  <c r="AD7" i="3"/>
  <c r="AD9" i="3" s="1"/>
  <c r="AD11" i="3" s="1"/>
  <c r="AD13" i="3" s="1"/>
  <c r="AC28" i="2"/>
  <c r="I28" i="3"/>
  <c r="M28" i="3"/>
  <c r="Q28" i="3"/>
  <c r="U28" i="3"/>
  <c r="Y28" i="3"/>
  <c r="AC28" i="3"/>
  <c r="AD28" i="3"/>
  <c r="AF7" i="3" l="1"/>
  <c r="AD13" i="2"/>
  <c r="AF11" i="2"/>
  <c r="F28" i="1"/>
  <c r="AF13" i="3"/>
  <c r="AD15" i="3"/>
  <c r="AF9" i="3"/>
  <c r="AF11" i="3"/>
  <c r="AE27" i="3" s="1"/>
  <c r="AE28" i="3" s="1"/>
  <c r="AD13" i="1"/>
  <c r="AF11" i="1"/>
  <c r="AD17" i="3" l="1"/>
  <c r="AF15" i="3"/>
  <c r="AD15" i="2"/>
  <c r="AF13" i="2"/>
  <c r="AD15" i="1"/>
  <c r="AF13" i="1"/>
  <c r="AF15" i="1" l="1"/>
  <c r="AD17" i="1"/>
  <c r="AD17" i="2"/>
  <c r="AF15" i="2"/>
  <c r="AD19" i="3"/>
  <c r="AF17" i="3"/>
  <c r="AF19" i="3" l="1"/>
  <c r="AD21" i="3"/>
  <c r="AD19" i="1"/>
  <c r="AF17" i="1"/>
  <c r="AD19" i="2"/>
  <c r="AF17" i="2"/>
  <c r="AD21" i="2" l="1"/>
  <c r="AF19" i="2"/>
  <c r="AF21" i="3"/>
  <c r="AD23" i="3"/>
  <c r="AF19" i="1"/>
  <c r="AD21" i="1"/>
  <c r="AD25" i="3" l="1"/>
  <c r="AF25" i="3" s="1"/>
  <c r="AF23" i="3"/>
  <c r="AD23" i="1"/>
  <c r="AF21" i="1"/>
  <c r="AD23" i="2"/>
  <c r="AF21" i="2"/>
  <c r="AD25" i="1" l="1"/>
  <c r="AF25" i="1" s="1"/>
  <c r="AF23" i="1"/>
  <c r="AD25" i="2"/>
  <c r="AF25" i="2" s="1"/>
  <c r="AF23" i="2"/>
</calcChain>
</file>

<file path=xl/sharedStrings.xml><?xml version="1.0" encoding="utf-8"?>
<sst xmlns="http://schemas.openxmlformats.org/spreadsheetml/2006/main" count="122" uniqueCount="35">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</sst>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166" fontId="8" fillId="5" borderId="5" xfId="1" applyNumberFormat="1" applyFont="1" applyFill="1" applyBorder="1"/>
    <xf numFmtId="166" fontId="6" fillId="0" borderId="5" xfId="1" applyNumberFormat="1" applyFont="1" applyBorder="1" applyAlignment="1">
      <alignment horizontal="left"/>
    </xf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5" applyNumberFormat="1" applyFont="1" applyBorder="1" applyAlignment="1">
      <alignment horizontal="left"/>
    </xf>
    <xf numFmtId="167" fontId="6" fillId="0" borderId="7" xfId="5" applyNumberFormat="1" applyFont="1" applyBorder="1" applyAlignment="1">
      <alignment horizontal="left"/>
    </xf>
    <xf numFmtId="167" fontId="6" fillId="0" borderId="8" xfId="5" applyNumberFormat="1" applyFont="1" applyBorder="1" applyAlignment="1">
      <alignment horizontal="left"/>
    </xf>
    <xf numFmtId="167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5" applyNumberFormat="1" applyFont="1" applyFill="1" applyBorder="1"/>
    <xf numFmtId="167" fontId="8" fillId="4" borderId="6" xfId="5" applyNumberFormat="1" applyFont="1" applyFill="1" applyBorder="1"/>
    <xf numFmtId="2" fontId="17" fillId="0" borderId="0" xfId="1" applyNumberFormat="1" applyFont="1"/>
    <xf numFmtId="168" fontId="1" fillId="0" borderId="0" xfId="2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5" applyNumberFormat="1" applyFont="1" applyBorder="1" applyAlignment="1">
      <alignment horizontal="left"/>
    </xf>
    <xf numFmtId="167" fontId="9" fillId="0" borderId="8" xfId="5" applyNumberFormat="1" applyFont="1" applyBorder="1" applyAlignment="1">
      <alignment horizontal="left"/>
    </xf>
    <xf numFmtId="167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2" applyNumberFormat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5" applyNumberFormat="1" applyFont="1" applyBorder="1" applyAlignment="1">
      <alignment horizontal="left"/>
    </xf>
    <xf numFmtId="167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7" fontId="8" fillId="3" borderId="5" xfId="1" applyNumberFormat="1" applyFont="1" applyFill="1" applyBorder="1"/>
    <xf numFmtId="167" fontId="8" fillId="3" borderId="0" xfId="1" applyNumberFormat="1" applyFont="1" applyFill="1"/>
    <xf numFmtId="167" fontId="8" fillId="3" borderId="10" xfId="1" applyNumberFormat="1" applyFont="1" applyFill="1" applyBorder="1"/>
    <xf numFmtId="167" fontId="8" fillId="3" borderId="7" xfId="1" applyNumberFormat="1" applyFont="1" applyFill="1" applyBorder="1"/>
    <xf numFmtId="10" fontId="8" fillId="3" borderId="1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1A7F5AB2-F5ED-4D54-9F89-97B7F0D1F433}"/>
    <cellStyle name="Currency 2" xfId="5" xr:uid="{ED8B7068-8C69-4135-AC0F-2EC1C678E3EF}"/>
    <cellStyle name="Normal" xfId="0" builtinId="0"/>
    <cellStyle name="Normal 2 2" xfId="1" xr:uid="{749A75EB-992E-4DC0-A021-D45BA85B8B1B}"/>
    <cellStyle name="Percent 3 2 2" xfId="4" xr:uid="{017FACB2-BBF7-4F51-91B3-DBF5E2C82AC8}"/>
    <cellStyle name="Percent 4" xfId="3" xr:uid="{780FB10B-5590-43D4-ABE3-46EDC4096C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78D95-9012-4634-8558-F0E906793B3B}">
  <sheetPr>
    <tabColor theme="3" tint="0.39997558519241921"/>
    <pageSetUpPr fitToPage="1"/>
  </sheetPr>
  <dimension ref="A1:AJ54"/>
  <sheetViews>
    <sheetView tabSelected="1" zoomScaleNormal="100" workbookViewId="0">
      <pane xSplit="1" ySplit="3" topLeftCell="F4" activePane="bottomRight" state="frozen"/>
      <selection activeCell="AD27" sqref="AD27"/>
      <selection pane="topRight" activeCell="AD27" sqref="AD27"/>
      <selection pane="bottomLeft" activeCell="AD27" sqref="AD27"/>
      <selection pane="bottomRight" activeCell="AD27" sqref="AD27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1" width="7.28515625" style="2" customWidth="1"/>
    <col min="32" max="32" width="8.7109375" style="2" bestFit="1" customWidth="1"/>
    <col min="33" max="35" width="9.140625" style="2"/>
    <col min="36" max="36" width="10.28515625" style="2" customWidth="1"/>
    <col min="37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6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10" t="s">
        <v>13</v>
      </c>
    </row>
    <row r="4" spans="1:36" s="17" customFormat="1" ht="14.25" customHeight="1" x14ac:dyDescent="0.2">
      <c r="A4" s="11" t="s">
        <v>14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5">
        <v>80.662000000000006</v>
      </c>
      <c r="AF4" s="16">
        <f>SUM(AE4/AD4)</f>
        <v>0.99947957969865198</v>
      </c>
    </row>
    <row r="5" spans="1:36" ht="14.25" customHeight="1" x14ac:dyDescent="0.2">
      <c r="A5" s="18" t="s">
        <v>15</v>
      </c>
      <c r="B5" s="19"/>
      <c r="C5" s="20">
        <f t="shared" ref="C5:AE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 t="shared" si="0"/>
        <v>79.498999999999995</v>
      </c>
      <c r="AA5" s="21">
        <f t="shared" si="0"/>
        <v>83.905000000000001</v>
      </c>
      <c r="AB5" s="21">
        <f t="shared" si="0"/>
        <v>85.100999999999999</v>
      </c>
      <c r="AC5" s="21">
        <f t="shared" si="0"/>
        <v>86.924000000000007</v>
      </c>
      <c r="AD5" s="20">
        <f t="shared" si="0"/>
        <v>80.703999999999994</v>
      </c>
      <c r="AE5" s="20">
        <f t="shared" si="0"/>
        <v>80.662000000000006</v>
      </c>
      <c r="AF5" s="22">
        <f t="shared" ref="AF5:AF26" si="1">SUM(AE5/AD5)</f>
        <v>0.99947957969865198</v>
      </c>
    </row>
    <row r="6" spans="1:36" s="17" customFormat="1" ht="14.25" customHeight="1" x14ac:dyDescent="0.2">
      <c r="A6" s="11" t="s">
        <v>16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13">
        <v>74.174999999999997</v>
      </c>
      <c r="AF6" s="23">
        <f t="shared" si="1"/>
        <v>0.9796088168095195</v>
      </c>
    </row>
    <row r="7" spans="1:36" ht="14.25" customHeight="1" x14ac:dyDescent="0.2">
      <c r="A7" s="18" t="s">
        <v>15</v>
      </c>
      <c r="B7" s="19"/>
      <c r="C7" s="20">
        <f t="shared" ref="C7:AE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121.89099999999999</v>
      </c>
      <c r="Q7" s="21">
        <f t="shared" si="2"/>
        <v>127.965</v>
      </c>
      <c r="R7" s="21">
        <f t="shared" si="2"/>
        <v>120.967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157.02600000000001</v>
      </c>
      <c r="Z7" s="21">
        <f t="shared" si="2"/>
        <v>151.92699999999999</v>
      </c>
      <c r="AA7" s="21">
        <f t="shared" si="2"/>
        <v>159.452</v>
      </c>
      <c r="AB7" s="21">
        <f t="shared" si="2"/>
        <v>161.43200000000002</v>
      </c>
      <c r="AC7" s="21">
        <f t="shared" si="2"/>
        <v>168.59899999999999</v>
      </c>
      <c r="AD7" s="21">
        <f t="shared" si="2"/>
        <v>156.423</v>
      </c>
      <c r="AE7" s="21">
        <f t="shared" si="2"/>
        <v>154.83699999999999</v>
      </c>
      <c r="AF7" s="22">
        <f t="shared" si="1"/>
        <v>0.98986082609334936</v>
      </c>
    </row>
    <row r="8" spans="1:36" s="17" customFormat="1" ht="14.25" customHeight="1" x14ac:dyDescent="0.2">
      <c r="A8" s="11" t="s">
        <v>17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4">
        <v>47.55</v>
      </c>
      <c r="G8" s="24">
        <v>52.41</v>
      </c>
      <c r="H8" s="24">
        <v>57.15</v>
      </c>
      <c r="I8" s="24">
        <v>59.92</v>
      </c>
      <c r="J8" s="24">
        <v>60.13</v>
      </c>
      <c r="K8" s="24">
        <v>61.853000000000002</v>
      </c>
      <c r="L8" s="24">
        <v>62.819000000000003</v>
      </c>
      <c r="M8" s="24">
        <v>66.801000000000002</v>
      </c>
      <c r="N8" s="24">
        <v>66.394999999999996</v>
      </c>
      <c r="O8" s="24">
        <v>63.575000000000003</v>
      </c>
      <c r="P8" s="24">
        <v>67.768000000000001</v>
      </c>
      <c r="Q8" s="24">
        <v>68.328999999999994</v>
      </c>
      <c r="R8" s="24">
        <v>65.375</v>
      </c>
      <c r="S8" s="24">
        <v>72.293999999999997</v>
      </c>
      <c r="T8" s="24">
        <v>73.326999999999998</v>
      </c>
      <c r="U8" s="24">
        <v>76.546000000000006</v>
      </c>
      <c r="V8" s="24">
        <v>78.058999999999997</v>
      </c>
      <c r="W8" s="24">
        <v>80.619</v>
      </c>
      <c r="X8" s="24">
        <v>84.001999999999995</v>
      </c>
      <c r="Y8" s="24">
        <v>83.763999999999996</v>
      </c>
      <c r="Z8" s="24">
        <v>84.364999999999995</v>
      </c>
      <c r="AA8" s="24">
        <v>88.177000000000007</v>
      </c>
      <c r="AB8" s="24">
        <v>86.947000000000003</v>
      </c>
      <c r="AC8" s="24">
        <v>82.516000000000005</v>
      </c>
      <c r="AD8" s="25">
        <v>89.456000000000003</v>
      </c>
      <c r="AE8" s="25"/>
      <c r="AF8" s="23">
        <f t="shared" si="1"/>
        <v>0</v>
      </c>
    </row>
    <row r="9" spans="1:36" ht="14.25" customHeight="1" x14ac:dyDescent="0.2">
      <c r="A9" s="18" t="s">
        <v>15</v>
      </c>
      <c r="B9" s="19"/>
      <c r="C9" s="20">
        <f t="shared" ref="C9:AD9" si="3">SUM(C7:C8)</f>
        <v>128.71</v>
      </c>
      <c r="D9" s="20">
        <f t="shared" si="3"/>
        <v>132.12</v>
      </c>
      <c r="E9" s="20">
        <f t="shared" si="3"/>
        <v>135.38</v>
      </c>
      <c r="F9" s="26">
        <f t="shared" si="3"/>
        <v>139.56</v>
      </c>
      <c r="G9" s="26">
        <f t="shared" si="3"/>
        <v>152.04999999999998</v>
      </c>
      <c r="H9" s="26">
        <f t="shared" si="3"/>
        <v>160.33000000000001</v>
      </c>
      <c r="I9" s="26">
        <f t="shared" si="3"/>
        <v>171.13</v>
      </c>
      <c r="J9" s="26">
        <f t="shared" si="3"/>
        <v>170.31800000000001</v>
      </c>
      <c r="K9" s="26">
        <f t="shared" si="3"/>
        <v>174.58</v>
      </c>
      <c r="L9" s="26">
        <f t="shared" si="3"/>
        <v>174.32</v>
      </c>
      <c r="M9" s="26">
        <f t="shared" si="3"/>
        <v>188.79599999999999</v>
      </c>
      <c r="N9" s="26">
        <f t="shared" si="3"/>
        <v>182.714</v>
      </c>
      <c r="O9" s="26">
        <f t="shared" si="3"/>
        <v>181.38600000000002</v>
      </c>
      <c r="P9" s="26">
        <f t="shared" si="3"/>
        <v>189.65899999999999</v>
      </c>
      <c r="Q9" s="26">
        <f t="shared" si="3"/>
        <v>196.29399999999998</v>
      </c>
      <c r="R9" s="26">
        <f t="shared" si="3"/>
        <v>186.34199999999998</v>
      </c>
      <c r="S9" s="26">
        <f t="shared" si="3"/>
        <v>200.19900000000001</v>
      </c>
      <c r="T9" s="26">
        <f t="shared" si="3"/>
        <v>206.15600000000001</v>
      </c>
      <c r="U9" s="26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240.79000000000002</v>
      </c>
      <c r="Z9" s="21">
        <f t="shared" si="3"/>
        <v>236.29199999999997</v>
      </c>
      <c r="AA9" s="21">
        <f t="shared" si="3"/>
        <v>247.62900000000002</v>
      </c>
      <c r="AB9" s="21">
        <f t="shared" si="3"/>
        <v>248.37900000000002</v>
      </c>
      <c r="AC9" s="21">
        <f t="shared" si="3"/>
        <v>251.11500000000001</v>
      </c>
      <c r="AD9" s="21">
        <f t="shared" si="3"/>
        <v>245.87900000000002</v>
      </c>
      <c r="AE9" s="21"/>
      <c r="AF9" s="22">
        <f t="shared" si="1"/>
        <v>0</v>
      </c>
    </row>
    <row r="10" spans="1:36" s="17" customFormat="1" ht="14.25" customHeight="1" x14ac:dyDescent="0.2">
      <c r="A10" s="11" t="s">
        <v>18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7">
        <v>47.5</v>
      </c>
      <c r="G10" s="24">
        <v>52.86</v>
      </c>
      <c r="H10" s="24">
        <v>53.71</v>
      </c>
      <c r="I10" s="24">
        <v>57.491</v>
      </c>
      <c r="J10" s="24">
        <v>55.936</v>
      </c>
      <c r="K10" s="24">
        <v>55.677</v>
      </c>
      <c r="L10" s="24">
        <v>59.066000000000003</v>
      </c>
      <c r="M10" s="24">
        <v>60.442</v>
      </c>
      <c r="N10" s="24">
        <v>58.701999999999998</v>
      </c>
      <c r="O10" s="24">
        <v>60.405000000000001</v>
      </c>
      <c r="P10" s="24">
        <v>61.365000000000002</v>
      </c>
      <c r="Q10" s="24">
        <v>64.448999999999998</v>
      </c>
      <c r="R10" s="24">
        <v>62.326000000000001</v>
      </c>
      <c r="S10" s="24">
        <v>66.73</v>
      </c>
      <c r="T10" s="24">
        <v>66.77</v>
      </c>
      <c r="U10" s="24">
        <v>69.417000000000002</v>
      </c>
      <c r="V10" s="24">
        <v>72.603999999999999</v>
      </c>
      <c r="W10" s="24">
        <v>74.507999999999996</v>
      </c>
      <c r="X10" s="24">
        <v>76.744</v>
      </c>
      <c r="Y10" s="24">
        <v>75.953000000000003</v>
      </c>
      <c r="Z10" s="24">
        <v>77.004000000000005</v>
      </c>
      <c r="AA10" s="24">
        <v>79.837000000000003</v>
      </c>
      <c r="AB10" s="24">
        <v>79.974000000000004</v>
      </c>
      <c r="AC10" s="24">
        <v>66.728999999999999</v>
      </c>
      <c r="AD10" s="25">
        <v>79.853999999999999</v>
      </c>
      <c r="AE10" s="25"/>
      <c r="AF10" s="23">
        <f t="shared" si="1"/>
        <v>0</v>
      </c>
    </row>
    <row r="11" spans="1:36" ht="14.25" customHeight="1" x14ac:dyDescent="0.2">
      <c r="A11" s="18" t="s">
        <v>15</v>
      </c>
      <c r="B11" s="19"/>
      <c r="C11" s="20">
        <f t="shared" ref="C11:AD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251.024</v>
      </c>
      <c r="Q11" s="21">
        <f t="shared" si="4"/>
        <v>260.74299999999999</v>
      </c>
      <c r="R11" s="21">
        <f t="shared" si="4"/>
        <v>248.66799999999998</v>
      </c>
      <c r="S11" s="26">
        <f t="shared" si="4"/>
        <v>266.92900000000003</v>
      </c>
      <c r="T11" s="26">
        <f t="shared" si="4"/>
        <v>272.92599999999999</v>
      </c>
      <c r="U11" s="26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316.74300000000005</v>
      </c>
      <c r="Z11" s="21">
        <f t="shared" si="4"/>
        <v>313.29599999999999</v>
      </c>
      <c r="AA11" s="21">
        <f t="shared" si="4"/>
        <v>327.46600000000001</v>
      </c>
      <c r="AB11" s="21">
        <f t="shared" si="4"/>
        <v>328.35300000000001</v>
      </c>
      <c r="AC11" s="21">
        <f t="shared" si="4"/>
        <v>317.84399999999999</v>
      </c>
      <c r="AD11" s="21">
        <f t="shared" si="4"/>
        <v>325.733</v>
      </c>
      <c r="AE11" s="21"/>
      <c r="AF11" s="22">
        <f t="shared" si="1"/>
        <v>0</v>
      </c>
    </row>
    <row r="12" spans="1:36" s="17" customFormat="1" ht="14.25" customHeight="1" x14ac:dyDescent="0.2">
      <c r="A12" s="11" t="s">
        <v>19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7">
        <f>46.8+0.98</f>
        <v>47.779999999999994</v>
      </c>
      <c r="G12" s="24">
        <v>50.12</v>
      </c>
      <c r="H12" s="24">
        <v>54.55</v>
      </c>
      <c r="I12" s="24">
        <v>56.816000000000003</v>
      </c>
      <c r="J12" s="24">
        <v>55.625999999999998</v>
      </c>
      <c r="K12" s="24">
        <v>57.8</v>
      </c>
      <c r="L12" s="24">
        <v>59.451999999999998</v>
      </c>
      <c r="M12" s="24">
        <v>61.198</v>
      </c>
      <c r="N12" s="24">
        <v>59.703000000000003</v>
      </c>
      <c r="O12" s="24">
        <v>61.421999999999997</v>
      </c>
      <c r="P12" s="24">
        <v>63.790999999999997</v>
      </c>
      <c r="Q12" s="24">
        <v>63.448</v>
      </c>
      <c r="R12" s="24">
        <v>62.241999999999997</v>
      </c>
      <c r="S12" s="24">
        <v>66.688000000000002</v>
      </c>
      <c r="T12" s="24">
        <v>68.040999999999997</v>
      </c>
      <c r="U12" s="24">
        <v>71.8</v>
      </c>
      <c r="V12" s="24">
        <v>72.34</v>
      </c>
      <c r="W12" s="24">
        <v>74.042000000000002</v>
      </c>
      <c r="X12" s="24">
        <v>75.903000000000006</v>
      </c>
      <c r="Y12" s="24">
        <v>77.873000000000005</v>
      </c>
      <c r="Z12" s="24">
        <v>79.031000000000006</v>
      </c>
      <c r="AA12" s="24">
        <v>82.63</v>
      </c>
      <c r="AB12" s="24">
        <v>80.197000000000003</v>
      </c>
      <c r="AC12" s="24">
        <v>71.808999999999997</v>
      </c>
      <c r="AD12" s="25">
        <v>80.067999999999998</v>
      </c>
      <c r="AE12" s="25"/>
      <c r="AF12" s="23">
        <f t="shared" si="1"/>
        <v>0</v>
      </c>
      <c r="AJ12" s="28"/>
    </row>
    <row r="13" spans="1:36" ht="14.25" customHeight="1" x14ac:dyDescent="0.2">
      <c r="A13" s="18" t="s">
        <v>15</v>
      </c>
      <c r="B13" s="19"/>
      <c r="C13" s="20">
        <f t="shared" ref="C13:AD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314.815</v>
      </c>
      <c r="Q13" s="21">
        <f t="shared" si="5"/>
        <v>324.19099999999997</v>
      </c>
      <c r="R13" s="21">
        <f t="shared" si="5"/>
        <v>310.90999999999997</v>
      </c>
      <c r="S13" s="26">
        <f t="shared" si="5"/>
        <v>333.61700000000002</v>
      </c>
      <c r="T13" s="26">
        <f t="shared" si="5"/>
        <v>340.96699999999998</v>
      </c>
      <c r="U13" s="26">
        <f t="shared" si="5"/>
        <v>354.64900000000006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394.61600000000004</v>
      </c>
      <c r="Z13" s="21">
        <f t="shared" si="5"/>
        <v>392.327</v>
      </c>
      <c r="AA13" s="21">
        <f t="shared" si="5"/>
        <v>410.096</v>
      </c>
      <c r="AB13" s="21">
        <f t="shared" si="5"/>
        <v>408.55</v>
      </c>
      <c r="AC13" s="21">
        <f t="shared" si="5"/>
        <v>389.65300000000002</v>
      </c>
      <c r="AD13" s="21">
        <f t="shared" si="5"/>
        <v>405.80099999999999</v>
      </c>
      <c r="AE13" s="21"/>
      <c r="AF13" s="22">
        <f t="shared" si="1"/>
        <v>0</v>
      </c>
    </row>
    <row r="14" spans="1:36" s="17" customFormat="1" ht="14.25" customHeight="1" x14ac:dyDescent="0.2">
      <c r="A14" s="11" t="s">
        <v>20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7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13"/>
      <c r="AF14" s="23">
        <f t="shared" si="1"/>
        <v>0</v>
      </c>
    </row>
    <row r="15" spans="1:36" ht="14.25" customHeight="1" x14ac:dyDescent="0.2">
      <c r="A15" s="18" t="s">
        <v>15</v>
      </c>
      <c r="B15" s="19"/>
      <c r="C15" s="20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AD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380.53800000000001</v>
      </c>
      <c r="Q15" s="21">
        <f t="shared" si="7"/>
        <v>386.99599999999998</v>
      </c>
      <c r="R15" s="21">
        <f t="shared" si="7"/>
        <v>373.58399999999995</v>
      </c>
      <c r="S15" s="26">
        <f t="shared" si="7"/>
        <v>400.82500000000005</v>
      </c>
      <c r="T15" s="26">
        <f t="shared" si="7"/>
        <v>409.59100000000001</v>
      </c>
      <c r="U15" s="26">
        <f t="shared" si="7"/>
        <v>425.31000000000006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474.03100000000006</v>
      </c>
      <c r="Z15" s="21">
        <f t="shared" si="7"/>
        <v>471.27699999999999</v>
      </c>
      <c r="AA15" s="21">
        <f t="shared" si="7"/>
        <v>489.71600000000001</v>
      </c>
      <c r="AB15" s="21">
        <f t="shared" si="7"/>
        <v>489.452</v>
      </c>
      <c r="AC15" s="21">
        <f t="shared" si="7"/>
        <v>466.84300000000002</v>
      </c>
      <c r="AD15" s="21">
        <f t="shared" si="7"/>
        <v>486.488</v>
      </c>
      <c r="AE15" s="21"/>
      <c r="AF15" s="22">
        <f t="shared" si="1"/>
        <v>0</v>
      </c>
    </row>
    <row r="16" spans="1:36" s="17" customFormat="1" ht="14.25" customHeight="1" x14ac:dyDescent="0.2">
      <c r="A16" s="11" t="s">
        <v>21</v>
      </c>
      <c r="B16" s="29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7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/>
      <c r="AF16" s="23">
        <f t="shared" si="1"/>
        <v>0</v>
      </c>
    </row>
    <row r="17" spans="1:36" ht="14.25" customHeight="1" x14ac:dyDescent="0.2">
      <c r="A17" s="18" t="s">
        <v>15</v>
      </c>
      <c r="B17" s="30">
        <f>SUM(B16)</f>
        <v>30.734999999999999</v>
      </c>
      <c r="C17" s="20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AD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439.584</v>
      </c>
      <c r="Q17" s="21">
        <f t="shared" si="8"/>
        <v>446.83799999999997</v>
      </c>
      <c r="R17" s="21">
        <f t="shared" si="8"/>
        <v>433.48399999999992</v>
      </c>
      <c r="S17" s="21">
        <f t="shared" si="8"/>
        <v>462.98800000000006</v>
      </c>
      <c r="T17" s="21">
        <f t="shared" si="8"/>
        <v>471.221</v>
      </c>
      <c r="U17" s="26">
        <f t="shared" si="8"/>
        <v>492.08600000000007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547.13300000000004</v>
      </c>
      <c r="Z17" s="21">
        <f t="shared" si="8"/>
        <v>546.298</v>
      </c>
      <c r="AA17" s="21">
        <f t="shared" si="8"/>
        <v>565.85900000000004</v>
      </c>
      <c r="AB17" s="21">
        <f t="shared" si="8"/>
        <v>567.90499999999997</v>
      </c>
      <c r="AC17" s="21">
        <f t="shared" si="8"/>
        <v>542.29200000000003</v>
      </c>
      <c r="AD17" s="21">
        <f t="shared" si="8"/>
        <v>563.76800000000003</v>
      </c>
      <c r="AE17" s="21"/>
      <c r="AF17" s="22">
        <f t="shared" si="1"/>
        <v>0</v>
      </c>
    </row>
    <row r="18" spans="1:36" s="17" customFormat="1" ht="14.25" customHeight="1" x14ac:dyDescent="0.2">
      <c r="A18" s="11" t="s">
        <v>22</v>
      </c>
      <c r="B18" s="29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7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/>
      <c r="AF18" s="23">
        <f t="shared" si="1"/>
        <v>0</v>
      </c>
    </row>
    <row r="19" spans="1:36" ht="14.25" customHeight="1" x14ac:dyDescent="0.2">
      <c r="A19" s="18" t="s">
        <v>15</v>
      </c>
      <c r="B19" s="30">
        <f>SUM(B17:B18)</f>
        <v>60.864999999999995</v>
      </c>
      <c r="C19" s="20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Z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500.291</v>
      </c>
      <c r="Q19" s="21">
        <f t="shared" si="9"/>
        <v>504.78599999999994</v>
      </c>
      <c r="R19" s="21">
        <f t="shared" si="9"/>
        <v>491.80199999999991</v>
      </c>
      <c r="S19" s="21">
        <f t="shared" si="9"/>
        <v>525.798</v>
      </c>
      <c r="T19" s="21">
        <f t="shared" si="9"/>
        <v>535.16800000000001</v>
      </c>
      <c r="U19" s="26">
        <f t="shared" si="9"/>
        <v>561.2170000000001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621.71199999999999</v>
      </c>
      <c r="Z19" s="21">
        <f t="shared" si="9"/>
        <v>623.67100000000005</v>
      </c>
      <c r="AA19" s="21">
        <f>SUM(AA17+AA18)</f>
        <v>643.51700000000005</v>
      </c>
      <c r="AB19" s="21">
        <f>SUM(AB17+AB18)</f>
        <v>647.32299999999998</v>
      </c>
      <c r="AC19" s="21">
        <f>SUM(AC17+AC18)</f>
        <v>616.93900000000008</v>
      </c>
      <c r="AD19" s="21">
        <f>SUM(AD17+AD18)</f>
        <v>639.97199999999998</v>
      </c>
      <c r="AE19" s="21"/>
      <c r="AF19" s="22">
        <f t="shared" si="1"/>
        <v>0</v>
      </c>
      <c r="AJ19" s="31"/>
    </row>
    <row r="20" spans="1:36" s="17" customFormat="1" ht="14.25" customHeight="1" x14ac:dyDescent="0.2">
      <c r="A20" s="11" t="s">
        <v>23</v>
      </c>
      <c r="B20" s="29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7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/>
      <c r="AF20" s="23">
        <f t="shared" si="1"/>
        <v>0</v>
      </c>
    </row>
    <row r="21" spans="1:36" ht="14.25" customHeight="1" x14ac:dyDescent="0.2">
      <c r="A21" s="18" t="s">
        <v>15</v>
      </c>
      <c r="B21" s="30">
        <f t="shared" ref="B21:I21" si="10">SUM(B19:B20)</f>
        <v>89.783999999999992</v>
      </c>
      <c r="C21" s="20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AD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560.83100000000002</v>
      </c>
      <c r="Q21" s="21">
        <f t="shared" si="11"/>
        <v>566.70699999999999</v>
      </c>
      <c r="R21" s="21">
        <f t="shared" si="11"/>
        <v>551.26499999999987</v>
      </c>
      <c r="S21" s="21">
        <f t="shared" si="11"/>
        <v>591.34299999999996</v>
      </c>
      <c r="T21" s="21">
        <f t="shared" si="11"/>
        <v>601.44200000000001</v>
      </c>
      <c r="U21" s="26">
        <f t="shared" si="11"/>
        <v>631.65600000000006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697.49099999999999</v>
      </c>
      <c r="Z21" s="21">
        <f t="shared" si="11"/>
        <v>700.19</v>
      </c>
      <c r="AA21" s="21">
        <f t="shared" si="11"/>
        <v>720.65100000000007</v>
      </c>
      <c r="AB21" s="21">
        <f t="shared" si="11"/>
        <v>726.56399999999996</v>
      </c>
      <c r="AC21" s="21">
        <f t="shared" si="11"/>
        <v>692.97100000000012</v>
      </c>
      <c r="AD21" s="21">
        <f t="shared" si="11"/>
        <v>717.67599999999993</v>
      </c>
      <c r="AE21" s="21"/>
      <c r="AF21" s="22">
        <f t="shared" si="1"/>
        <v>0</v>
      </c>
    </row>
    <row r="22" spans="1:36" s="17" customFormat="1" ht="14.25" customHeight="1" x14ac:dyDescent="0.2">
      <c r="A22" s="11" t="s">
        <v>24</v>
      </c>
      <c r="B22" s="29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7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/>
      <c r="AF22" s="23">
        <f t="shared" si="1"/>
        <v>0</v>
      </c>
    </row>
    <row r="23" spans="1:36" ht="14.25" customHeight="1" x14ac:dyDescent="0.2">
      <c r="A23" s="18" t="s">
        <v>15</v>
      </c>
      <c r="B23" s="30">
        <f t="shared" ref="B23:I23" si="12">SUM(B21:B22)</f>
        <v>121.37199999999999</v>
      </c>
      <c r="C23" s="20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AD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620.48500000000001</v>
      </c>
      <c r="Q23" s="21">
        <f t="shared" si="13"/>
        <v>628.54099999999994</v>
      </c>
      <c r="R23" s="21">
        <f t="shared" si="13"/>
        <v>611.71299999999985</v>
      </c>
      <c r="S23" s="21">
        <f t="shared" si="13"/>
        <v>656.06799999999998</v>
      </c>
      <c r="T23" s="21">
        <f t="shared" si="13"/>
        <v>667.49800000000005</v>
      </c>
      <c r="U23" s="26">
        <f t="shared" si="13"/>
        <v>701.52700000000004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772.60799999999995</v>
      </c>
      <c r="Z23" s="21">
        <f t="shared" si="13"/>
        <v>778.41100000000006</v>
      </c>
      <c r="AA23" s="21">
        <f t="shared" si="13"/>
        <v>800.75700000000006</v>
      </c>
      <c r="AB23" s="21">
        <f t="shared" si="13"/>
        <v>806.94499999999994</v>
      </c>
      <c r="AC23" s="21">
        <f t="shared" si="13"/>
        <v>770.65900000000011</v>
      </c>
      <c r="AD23" s="21">
        <f t="shared" si="13"/>
        <v>796.22099999999989</v>
      </c>
      <c r="AE23" s="21"/>
      <c r="AF23" s="22">
        <f t="shared" si="1"/>
        <v>0</v>
      </c>
    </row>
    <row r="24" spans="1:36" s="17" customFormat="1" ht="14.25" customHeight="1" x14ac:dyDescent="0.2">
      <c r="A24" s="11" t="s">
        <v>25</v>
      </c>
      <c r="B24" s="29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77.510999999999996</v>
      </c>
      <c r="AE24" s="13"/>
      <c r="AF24" s="23">
        <f t="shared" si="1"/>
        <v>0</v>
      </c>
    </row>
    <row r="25" spans="1:36" ht="14.25" customHeight="1" x14ac:dyDescent="0.2">
      <c r="A25" s="18" t="s">
        <v>15</v>
      </c>
      <c r="B25" s="30">
        <f t="shared" ref="B25:I25" si="14">SUM(B23:B24)</f>
        <v>152.32299999999998</v>
      </c>
      <c r="C25" s="20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AD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682.17499999999995</v>
      </c>
      <c r="Q25" s="21">
        <f t="shared" si="15"/>
        <v>688.79399999999998</v>
      </c>
      <c r="R25" s="21">
        <f t="shared" si="15"/>
        <v>673.04299999999989</v>
      </c>
      <c r="S25" s="21">
        <f t="shared" si="15"/>
        <v>722.505</v>
      </c>
      <c r="T25" s="21">
        <f t="shared" si="15"/>
        <v>735.68000000000006</v>
      </c>
      <c r="U25" s="26">
        <f t="shared" si="15"/>
        <v>770.87300000000005</v>
      </c>
      <c r="V25" s="26">
        <f t="shared" si="15"/>
        <v>798.52199999999993</v>
      </c>
      <c r="W25" s="26">
        <f t="shared" si="15"/>
        <v>814.45399999999995</v>
      </c>
      <c r="X25" s="26">
        <f t="shared" si="15"/>
        <v>838.95699999999999</v>
      </c>
      <c r="Y25" s="26">
        <f t="shared" si="15"/>
        <v>849.67599999999993</v>
      </c>
      <c r="Z25" s="26">
        <f t="shared" si="15"/>
        <v>859.2650000000001</v>
      </c>
      <c r="AA25" s="26">
        <f t="shared" si="15"/>
        <v>881.32900000000006</v>
      </c>
      <c r="AB25" s="26">
        <f t="shared" si="15"/>
        <v>888.95399999999995</v>
      </c>
      <c r="AC25" s="26">
        <f t="shared" si="15"/>
        <v>846.66700000000014</v>
      </c>
      <c r="AD25" s="26">
        <f t="shared" si="15"/>
        <v>873.73199999999986</v>
      </c>
      <c r="AE25" s="26"/>
      <c r="AF25" s="22">
        <f t="shared" si="1"/>
        <v>0</v>
      </c>
    </row>
    <row r="26" spans="1:36" s="17" customFormat="1" ht="14.25" customHeight="1" x14ac:dyDescent="0.2">
      <c r="A26" s="32" t="s">
        <v>26</v>
      </c>
      <c r="B26" s="33">
        <v>33.200000000000003</v>
      </c>
      <c r="C26" s="34">
        <f>42.7+0.45</f>
        <v>43.150000000000006</v>
      </c>
      <c r="D26" s="35">
        <f>40.9+0.49</f>
        <v>41.39</v>
      </c>
      <c r="E26" s="35">
        <f>43.2+0.86</f>
        <v>44.06</v>
      </c>
      <c r="F26" s="35">
        <f>50.6+1.68</f>
        <v>52.28</v>
      </c>
      <c r="G26" s="35">
        <v>53.66</v>
      </c>
      <c r="H26" s="35">
        <v>58.567999999999998</v>
      </c>
      <c r="I26" s="35">
        <v>60.856999999999999</v>
      </c>
      <c r="J26" s="35">
        <f>SUM(60.179+0.375)</f>
        <v>60.554000000000002</v>
      </c>
      <c r="K26" s="35">
        <v>63.83</v>
      </c>
      <c r="L26" s="35">
        <v>66.010000000000005</v>
      </c>
      <c r="M26" s="35">
        <v>65.701999999999998</v>
      </c>
      <c r="N26" s="35">
        <v>66.096000000000004</v>
      </c>
      <c r="O26" s="35">
        <v>66.802999999999997</v>
      </c>
      <c r="P26" s="35">
        <v>69.748999999999995</v>
      </c>
      <c r="Q26" s="35">
        <v>66.150000000000006</v>
      </c>
      <c r="R26" s="35">
        <v>68.337999999999994</v>
      </c>
      <c r="S26" s="35">
        <v>73.602999999999994</v>
      </c>
      <c r="T26" s="35">
        <v>74.453000000000003</v>
      </c>
      <c r="U26" s="35">
        <v>77.733999999999995</v>
      </c>
      <c r="V26" s="35">
        <v>80.341999999999999</v>
      </c>
      <c r="W26" s="35">
        <v>82.941999999999993</v>
      </c>
      <c r="X26" s="35">
        <v>86.010999999999996</v>
      </c>
      <c r="Y26" s="35">
        <v>81.828999999999994</v>
      </c>
      <c r="Z26" s="35">
        <v>86.108000000000004</v>
      </c>
      <c r="AA26" s="35">
        <v>84.733000000000004</v>
      </c>
      <c r="AB26" s="35">
        <v>90.344999999999999</v>
      </c>
      <c r="AC26" s="35">
        <v>80.611000000000004</v>
      </c>
      <c r="AD26" s="34">
        <v>83.680999999999997</v>
      </c>
      <c r="AE26" s="34"/>
      <c r="AF26" s="36">
        <f t="shared" si="1"/>
        <v>0</v>
      </c>
    </row>
    <row r="27" spans="1:36" ht="24.75" customHeight="1" x14ac:dyDescent="0.2">
      <c r="A27" s="37" t="s">
        <v>27</v>
      </c>
      <c r="B27" s="38">
        <f t="shared" ref="B27:G27" si="16">SUM(B25:B26)</f>
        <v>185.52299999999997</v>
      </c>
      <c r="C27" s="39">
        <f t="shared" si="16"/>
        <v>493.96000000000004</v>
      </c>
      <c r="D27" s="39">
        <f t="shared" si="16"/>
        <v>515.02</v>
      </c>
      <c r="E27" s="39">
        <f t="shared" si="16"/>
        <v>529.1400000000001</v>
      </c>
      <c r="F27" s="39">
        <f t="shared" si="16"/>
        <v>580.15</v>
      </c>
      <c r="G27" s="39">
        <f t="shared" si="16"/>
        <v>613.60299999999995</v>
      </c>
      <c r="H27" s="39">
        <f>H4+H6+H8+H10+H12+H14+H16+H18+H20+H22+H24+H26</f>
        <v>649.27</v>
      </c>
      <c r="I27" s="39">
        <f>I4+I6+I8+I10+I12+I14+I16+I18+I20+I22+I24+I26</f>
        <v>686.80499999999984</v>
      </c>
      <c r="J27" s="40">
        <v>675.42</v>
      </c>
      <c r="K27" s="39">
        <f t="shared" ref="K27:AD27" si="17">K4+K6+K8+K10+K12+K14+K16+K18+K20+K22+K24+K26</f>
        <v>689.77500000000009</v>
      </c>
      <c r="L27" s="39">
        <f t="shared" si="17"/>
        <v>716.65099999999995</v>
      </c>
      <c r="M27" s="39">
        <f t="shared" si="17"/>
        <v>739.64</v>
      </c>
      <c r="N27" s="39">
        <f t="shared" si="17"/>
        <v>719.346</v>
      </c>
      <c r="O27" s="39">
        <f t="shared" si="17"/>
        <v>727.32299999999998</v>
      </c>
      <c r="P27" s="39">
        <f t="shared" si="17"/>
        <v>751.92399999999998</v>
      </c>
      <c r="Q27" s="39">
        <f t="shared" si="17"/>
        <v>754.94399999999996</v>
      </c>
      <c r="R27" s="39">
        <f t="shared" si="17"/>
        <v>741.38099999999986</v>
      </c>
      <c r="S27" s="39">
        <f t="shared" si="17"/>
        <v>796.10799999999995</v>
      </c>
      <c r="T27" s="39">
        <f t="shared" si="17"/>
        <v>810.13300000000004</v>
      </c>
      <c r="U27" s="39">
        <f t="shared" si="17"/>
        <v>848.60700000000008</v>
      </c>
      <c r="V27" s="39">
        <f t="shared" si="17"/>
        <v>878.86399999999992</v>
      </c>
      <c r="W27" s="39">
        <f t="shared" si="17"/>
        <v>897.39599999999996</v>
      </c>
      <c r="X27" s="39">
        <f t="shared" si="17"/>
        <v>924.96799999999996</v>
      </c>
      <c r="Y27" s="39">
        <f t="shared" si="17"/>
        <v>931.50499999999988</v>
      </c>
      <c r="Z27" s="39">
        <f t="shared" si="17"/>
        <v>945.37300000000005</v>
      </c>
      <c r="AA27" s="39">
        <f t="shared" si="17"/>
        <v>966.06200000000013</v>
      </c>
      <c r="AB27" s="39">
        <f t="shared" si="17"/>
        <v>979.29899999999998</v>
      </c>
      <c r="AC27" s="39">
        <f t="shared" si="17"/>
        <v>927.27800000000013</v>
      </c>
      <c r="AD27" s="39">
        <f t="shared" si="17"/>
        <v>957.4129999999999</v>
      </c>
      <c r="AE27" s="39">
        <f>SUM(AD27*AF7)</f>
        <v>947.70562309251181</v>
      </c>
      <c r="AF27" s="41" t="s">
        <v>28</v>
      </c>
      <c r="AI27" s="42"/>
    </row>
    <row r="28" spans="1:36" s="48" customFormat="1" ht="14.25" customHeight="1" x14ac:dyDescent="0.25">
      <c r="A28" s="43"/>
      <c r="B28" s="44"/>
      <c r="C28" s="44"/>
      <c r="D28" s="45">
        <f t="shared" ref="D28:I28" si="18">SUM((D27/C27))</f>
        <v>1.0426350311766133</v>
      </c>
      <c r="E28" s="45">
        <f t="shared" si="18"/>
        <v>1.0274164110131647</v>
      </c>
      <c r="F28" s="45">
        <f t="shared" si="18"/>
        <v>1.0964017084325506</v>
      </c>
      <c r="G28" s="45">
        <f t="shared" si="18"/>
        <v>1.0576626734465224</v>
      </c>
      <c r="H28" s="45">
        <f t="shared" si="18"/>
        <v>1.0581271603952394</v>
      </c>
      <c r="I28" s="45">
        <f t="shared" si="18"/>
        <v>1.0578110801361527</v>
      </c>
      <c r="J28" s="45">
        <f>SUM(676.75/I27)</f>
        <v>0.98535974548816641</v>
      </c>
      <c r="K28" s="45">
        <f>SUM(K27/676.75)</f>
        <v>1.0192463982268194</v>
      </c>
      <c r="L28" s="45">
        <f t="shared" ref="L28:AE28" si="19">SUM(L27/K27)</f>
        <v>1.0389634301040191</v>
      </c>
      <c r="M28" s="45">
        <f t="shared" si="19"/>
        <v>1.032078375666817</v>
      </c>
      <c r="N28" s="45">
        <f t="shared" si="19"/>
        <v>0.97256232761884165</v>
      </c>
      <c r="O28" s="45">
        <f t="shared" si="19"/>
        <v>1.0110892393924482</v>
      </c>
      <c r="P28" s="45">
        <f t="shared" si="19"/>
        <v>1.0338240369134484</v>
      </c>
      <c r="Q28" s="45">
        <f t="shared" si="19"/>
        <v>1.004016363355871</v>
      </c>
      <c r="R28" s="45">
        <f t="shared" si="19"/>
        <v>0.9820344290437435</v>
      </c>
      <c r="S28" s="45">
        <f t="shared" si="19"/>
        <v>1.0738176457179238</v>
      </c>
      <c r="T28" s="46">
        <f t="shared" si="19"/>
        <v>1.0176169564933402</v>
      </c>
      <c r="U28" s="45">
        <f t="shared" si="19"/>
        <v>1.0474909675324917</v>
      </c>
      <c r="V28" s="45">
        <f t="shared" si="19"/>
        <v>1.0356549026816888</v>
      </c>
      <c r="W28" s="45">
        <f t="shared" si="19"/>
        <v>1.0210863114201971</v>
      </c>
      <c r="X28" s="45">
        <f t="shared" si="19"/>
        <v>1.0307244516356213</v>
      </c>
      <c r="Y28" s="45">
        <f t="shared" si="19"/>
        <v>1.0070672715164199</v>
      </c>
      <c r="Z28" s="45">
        <f t="shared" si="19"/>
        <v>1.0148877354388868</v>
      </c>
      <c r="AA28" s="45">
        <f t="shared" si="19"/>
        <v>1.0218844836905645</v>
      </c>
      <c r="AB28" s="45">
        <f t="shared" si="19"/>
        <v>1.0137020191250663</v>
      </c>
      <c r="AC28" s="45">
        <f t="shared" si="19"/>
        <v>0.94687934941218177</v>
      </c>
      <c r="AD28" s="45">
        <f t="shared" si="19"/>
        <v>1.0324983446172558</v>
      </c>
      <c r="AE28" s="45">
        <f t="shared" si="19"/>
        <v>0.98986082609334936</v>
      </c>
      <c r="AF28" s="47"/>
      <c r="AJ28" s="49"/>
    </row>
    <row r="29" spans="1:36" x14ac:dyDescent="0.2">
      <c r="A29" s="50" t="s">
        <v>29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/>
      <c r="X29" s="51"/>
      <c r="Y29" s="51"/>
      <c r="Z29" s="51"/>
      <c r="AA29" s="51"/>
      <c r="AB29" s="51"/>
      <c r="AC29" s="51"/>
      <c r="AD29" s="51"/>
      <c r="AE29" s="51"/>
      <c r="AF29" s="52"/>
    </row>
    <row r="30" spans="1:36" x14ac:dyDescent="0.2">
      <c r="A30" s="50" t="s">
        <v>30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/>
      <c r="X30" s="51"/>
      <c r="Y30" s="51"/>
      <c r="Z30" s="51"/>
      <c r="AA30" s="51"/>
      <c r="AB30" s="51"/>
      <c r="AC30" s="51"/>
      <c r="AD30" s="51"/>
      <c r="AE30" s="51"/>
      <c r="AF30" s="52"/>
    </row>
    <row r="31" spans="1:36" x14ac:dyDescent="0.2">
      <c r="A31" s="53" t="s">
        <v>31</v>
      </c>
      <c r="B31" s="54"/>
      <c r="C31" s="55"/>
      <c r="D31" s="55"/>
      <c r="E31" s="55"/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1"/>
    </row>
    <row r="32" spans="1:36" x14ac:dyDescent="0.2">
      <c r="A32" s="56"/>
      <c r="B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1"/>
    </row>
    <row r="33" spans="1:36" s="55" customFormat="1" x14ac:dyDescent="0.2">
      <c r="A33" s="57"/>
      <c r="B33" s="58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I33" s="54"/>
      <c r="AJ33" s="54"/>
    </row>
    <row r="34" spans="1:36" s="56" customFormat="1" x14ac:dyDescent="0.2">
      <c r="A34" s="57"/>
      <c r="B34" s="58"/>
      <c r="C34" s="58"/>
      <c r="D34" s="59"/>
      <c r="E34" s="59"/>
      <c r="F34" s="60"/>
      <c r="G34" s="60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</row>
    <row r="35" spans="1:36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</row>
    <row r="36" spans="1:36" s="55" customFormat="1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I36" s="54"/>
      <c r="AJ36" s="54"/>
    </row>
    <row r="37" spans="1:36" x14ac:dyDescent="0.2">
      <c r="A37" s="55"/>
      <c r="B37" s="54"/>
      <c r="C37" s="55"/>
      <c r="D37" s="55"/>
      <c r="E37" s="55"/>
      <c r="F37" s="54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</row>
    <row r="38" spans="1:36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</row>
    <row r="40" spans="1:36" x14ac:dyDescent="0.2">
      <c r="A40" s="55"/>
      <c r="B40" s="61"/>
      <c r="C40" s="61"/>
      <c r="D40" s="61"/>
      <c r="E40" s="55"/>
      <c r="F40" s="54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F1"/>
    <mergeCell ref="A2:AF2"/>
    <mergeCell ref="A29:V29"/>
    <mergeCell ref="A30:V30"/>
  </mergeCells>
  <pageMargins left="0.2" right="0.15" top="1" bottom="1" header="0.5" footer="0.5"/>
  <pageSetup scale="6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3F1B-B4FA-430A-AD0F-2B8228D91427}">
  <sheetPr>
    <tabColor theme="3" tint="0.39997558519241921"/>
    <pageSetUpPr fitToPage="1"/>
  </sheetPr>
  <dimension ref="A1:AM54"/>
  <sheetViews>
    <sheetView zoomScaleNormal="100" workbookViewId="0">
      <pane xSplit="2" ySplit="3" topLeftCell="F4" activePane="bottomRight" state="frozen"/>
      <selection activeCell="AD27" sqref="AD27"/>
      <selection pane="topRight" activeCell="AD27" sqref="AD27"/>
      <selection pane="bottomLeft" activeCell="AD27" sqref="AD27"/>
      <selection pane="bottomRight" activeCell="AD27" sqref="AD27"/>
    </sheetView>
  </sheetViews>
  <sheetFormatPr defaultColWidth="9.140625" defaultRowHeight="12.75" x14ac:dyDescent="0.2"/>
  <cols>
    <col min="1" max="1" width="14.85546875" style="55" customWidth="1"/>
    <col min="2" max="2" width="13.7109375" style="2" hidden="1" customWidth="1"/>
    <col min="3" max="31" width="7.28515625" style="2" customWidth="1"/>
    <col min="32" max="32" width="8.7109375" style="2" bestFit="1" customWidth="1"/>
    <col min="33" max="34" width="9.140625" style="2"/>
    <col min="35" max="35" width="10" style="2" customWidth="1"/>
    <col min="36" max="36" width="9.140625" style="2"/>
    <col min="37" max="37" width="9.140625" style="62"/>
    <col min="38" max="43" width="16.140625" style="2" customWidth="1"/>
    <col min="44" max="16384" width="9.140625" style="2"/>
  </cols>
  <sheetData>
    <row r="1" spans="1:3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9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9" s="63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10" t="s">
        <v>13</v>
      </c>
      <c r="AK3" s="64"/>
      <c r="AM3" s="65"/>
    </row>
    <row r="4" spans="1:39" s="67" customFormat="1" ht="14.25" customHeight="1" x14ac:dyDescent="0.2">
      <c r="A4" s="11" t="s">
        <v>14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27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60.814999999999998</v>
      </c>
      <c r="AF4" s="23">
        <f>SUM(AE4/AD4)</f>
        <v>0.94043329673558373</v>
      </c>
      <c r="AG4" s="66"/>
      <c r="AH4" s="66"/>
      <c r="AI4" s="66"/>
      <c r="AJ4" s="66"/>
      <c r="AK4" s="66"/>
      <c r="AL4" s="66"/>
      <c r="AM4" s="66"/>
    </row>
    <row r="5" spans="1:39" s="69" customFormat="1" ht="14.25" customHeight="1" x14ac:dyDescent="0.2">
      <c r="A5" s="18" t="s">
        <v>15</v>
      </c>
      <c r="B5" s="19"/>
      <c r="C5" s="20">
        <f t="shared" ref="C5:AE5" si="0">SUM(C4)</f>
        <v>44.33</v>
      </c>
      <c r="D5" s="20">
        <f t="shared" si="0"/>
        <v>44.5</v>
      </c>
      <c r="E5" s="20">
        <f t="shared" si="0"/>
        <v>46.5</v>
      </c>
      <c r="F5" s="21">
        <f t="shared" si="0"/>
        <v>46.4</v>
      </c>
      <c r="G5" s="21">
        <f t="shared" si="0"/>
        <v>50.29</v>
      </c>
      <c r="H5" s="21">
        <f t="shared" si="0"/>
        <v>51.92</v>
      </c>
      <c r="I5" s="21">
        <f t="shared" si="0"/>
        <v>54.13</v>
      </c>
      <c r="J5" s="21">
        <f t="shared" si="0"/>
        <v>53.581000000000003</v>
      </c>
      <c r="K5" s="21">
        <f t="shared" si="0"/>
        <v>54.01</v>
      </c>
      <c r="L5" s="21">
        <f t="shared" si="0"/>
        <v>52.74</v>
      </c>
      <c r="M5" s="21">
        <f t="shared" si="0"/>
        <v>56.22</v>
      </c>
      <c r="N5" s="21">
        <f t="shared" si="0"/>
        <v>53.454000000000001</v>
      </c>
      <c r="O5" s="20">
        <f t="shared" si="0"/>
        <v>54.183999999999997</v>
      </c>
      <c r="P5" s="21">
        <f t="shared" si="0"/>
        <v>56.255000000000003</v>
      </c>
      <c r="Q5" s="21">
        <f t="shared" si="0"/>
        <v>57.494</v>
      </c>
      <c r="R5" s="21">
        <f t="shared" si="0"/>
        <v>54.780999999999999</v>
      </c>
      <c r="S5" s="21">
        <f t="shared" si="0"/>
        <v>57.969000000000001</v>
      </c>
      <c r="T5" s="21">
        <f t="shared" si="0"/>
        <v>59.953000000000003</v>
      </c>
      <c r="U5" s="21">
        <f t="shared" si="0"/>
        <v>61.332000000000001</v>
      </c>
      <c r="V5" s="21">
        <f t="shared" si="0"/>
        <v>65.781000000000006</v>
      </c>
      <c r="W5" s="21">
        <f t="shared" si="0"/>
        <v>67.007999999999996</v>
      </c>
      <c r="X5" s="21">
        <f t="shared" si="0"/>
        <v>69.349999999999994</v>
      </c>
      <c r="Y5" s="21">
        <f t="shared" si="0"/>
        <v>68.174999999999997</v>
      </c>
      <c r="Z5" s="21">
        <f t="shared" si="0"/>
        <v>68.582999999999998</v>
      </c>
      <c r="AA5" s="21">
        <f t="shared" si="0"/>
        <v>69.97</v>
      </c>
      <c r="AB5" s="21">
        <f t="shared" si="0"/>
        <v>68.614999999999995</v>
      </c>
      <c r="AC5" s="21">
        <f t="shared" si="0"/>
        <v>69.867000000000004</v>
      </c>
      <c r="AD5" s="20">
        <f t="shared" si="0"/>
        <v>64.667000000000002</v>
      </c>
      <c r="AE5" s="20">
        <f t="shared" si="0"/>
        <v>60.814999999999998</v>
      </c>
      <c r="AF5" s="22">
        <f t="shared" ref="AF5:AF26" si="1">SUM(AE5/AD5)</f>
        <v>0.94043329673558373</v>
      </c>
      <c r="AG5" s="68"/>
      <c r="AH5" s="68"/>
      <c r="AI5" s="68"/>
      <c r="AK5" s="68"/>
    </row>
    <row r="6" spans="1:39" s="67" customFormat="1" ht="14.25" customHeight="1" x14ac:dyDescent="0.2">
      <c r="A6" s="11" t="s">
        <v>16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27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56.988</v>
      </c>
      <c r="AF6" s="23">
        <f t="shared" si="1"/>
        <v>0.94874057302678672</v>
      </c>
      <c r="AG6" s="66"/>
      <c r="AH6" s="66"/>
      <c r="AI6" s="66"/>
      <c r="AK6" s="66"/>
    </row>
    <row r="7" spans="1:39" s="69" customFormat="1" ht="14.25" customHeight="1" x14ac:dyDescent="0.2">
      <c r="A7" s="18" t="s">
        <v>15</v>
      </c>
      <c r="B7" s="19"/>
      <c r="C7" s="20">
        <f t="shared" ref="C7:AE7" si="2">SUM(C5:C6)</f>
        <v>84.449999999999989</v>
      </c>
      <c r="D7" s="20">
        <f t="shared" si="2"/>
        <v>87.8</v>
      </c>
      <c r="E7" s="20">
        <f t="shared" si="2"/>
        <v>87.1</v>
      </c>
      <c r="F7" s="21">
        <f t="shared" si="2"/>
        <v>89.5</v>
      </c>
      <c r="G7" s="21">
        <f t="shared" si="2"/>
        <v>95.72999999999999</v>
      </c>
      <c r="H7" s="21">
        <f t="shared" si="2"/>
        <v>98.800000000000011</v>
      </c>
      <c r="I7" s="21">
        <f t="shared" si="2"/>
        <v>106.19</v>
      </c>
      <c r="J7" s="21">
        <f t="shared" si="2"/>
        <v>103.861</v>
      </c>
      <c r="K7" s="21">
        <f t="shared" si="2"/>
        <v>105.00999999999999</v>
      </c>
      <c r="L7" s="21">
        <f t="shared" si="2"/>
        <v>102.739</v>
      </c>
      <c r="M7" s="21">
        <f t="shared" si="2"/>
        <v>111.056</v>
      </c>
      <c r="N7" s="21">
        <f t="shared" si="2"/>
        <v>105.301</v>
      </c>
      <c r="O7" s="20">
        <f t="shared" si="2"/>
        <v>105.55699999999999</v>
      </c>
      <c r="P7" s="21">
        <f t="shared" si="2"/>
        <v>108.702</v>
      </c>
      <c r="Q7" s="21">
        <f t="shared" si="2"/>
        <v>112.646</v>
      </c>
      <c r="R7" s="21">
        <f t="shared" si="2"/>
        <v>106.70699999999999</v>
      </c>
      <c r="S7" s="21">
        <f t="shared" si="2"/>
        <v>112.783</v>
      </c>
      <c r="T7" s="21">
        <f t="shared" si="2"/>
        <v>117.66900000000001</v>
      </c>
      <c r="U7" s="21">
        <f t="shared" si="2"/>
        <v>120.649</v>
      </c>
      <c r="V7" s="21">
        <f t="shared" si="2"/>
        <v>126.15100000000001</v>
      </c>
      <c r="W7" s="21">
        <f t="shared" si="2"/>
        <v>130.40100000000001</v>
      </c>
      <c r="X7" s="21">
        <f t="shared" si="2"/>
        <v>135.21199999999999</v>
      </c>
      <c r="Y7" s="21">
        <f t="shared" si="2"/>
        <v>134.053</v>
      </c>
      <c r="Z7" s="21">
        <f t="shared" si="2"/>
        <v>132.113</v>
      </c>
      <c r="AA7" s="21">
        <f t="shared" si="2"/>
        <v>135.29399999999998</v>
      </c>
      <c r="AB7" s="21">
        <f t="shared" si="2"/>
        <v>131.554</v>
      </c>
      <c r="AC7" s="21">
        <f t="shared" si="2"/>
        <v>136.50900000000001</v>
      </c>
      <c r="AD7" s="21">
        <f t="shared" si="2"/>
        <v>124.73400000000001</v>
      </c>
      <c r="AE7" s="21">
        <f t="shared" si="2"/>
        <v>117.803</v>
      </c>
      <c r="AF7" s="22">
        <f t="shared" si="1"/>
        <v>0.94443375503070526</v>
      </c>
      <c r="AG7" s="68"/>
      <c r="AH7" s="68"/>
      <c r="AI7" s="68"/>
      <c r="AK7" s="68"/>
    </row>
    <row r="8" spans="1:39" s="67" customFormat="1" ht="14.25" customHeight="1" x14ac:dyDescent="0.2">
      <c r="A8" s="11" t="s">
        <v>17</v>
      </c>
      <c r="B8" s="12">
        <v>28.225000000000001</v>
      </c>
      <c r="C8" s="13">
        <v>43.68</v>
      </c>
      <c r="D8" s="13">
        <v>42.6</v>
      </c>
      <c r="E8" s="14">
        <v>46.3</v>
      </c>
      <c r="F8" s="24">
        <v>46.4</v>
      </c>
      <c r="G8" s="24">
        <v>50.89</v>
      </c>
      <c r="H8" s="24">
        <v>54.81</v>
      </c>
      <c r="I8" s="24">
        <v>56.62</v>
      </c>
      <c r="J8" s="24">
        <v>56.561999999999998</v>
      </c>
      <c r="K8" s="24">
        <v>57.73</v>
      </c>
      <c r="L8" s="24">
        <v>57.176000000000002</v>
      </c>
      <c r="M8" s="24">
        <v>60.774999999999999</v>
      </c>
      <c r="N8" s="70">
        <v>60.441000000000003</v>
      </c>
      <c r="O8" s="24">
        <v>57.21</v>
      </c>
      <c r="P8" s="24">
        <v>61.359000000000002</v>
      </c>
      <c r="Q8" s="24">
        <v>61.576999999999998</v>
      </c>
      <c r="R8" s="24">
        <v>58.451000000000001</v>
      </c>
      <c r="S8" s="24">
        <v>64.453999999999994</v>
      </c>
      <c r="T8" s="24">
        <v>65.56</v>
      </c>
      <c r="U8" s="24">
        <v>67.17</v>
      </c>
      <c r="V8" s="24">
        <v>69.308999999999997</v>
      </c>
      <c r="W8" s="24">
        <v>72.489999999999995</v>
      </c>
      <c r="X8" s="24">
        <v>74.316999999999993</v>
      </c>
      <c r="Y8" s="24">
        <v>72.671000000000006</v>
      </c>
      <c r="Z8" s="24">
        <v>71.78</v>
      </c>
      <c r="AA8" s="24">
        <v>74.87</v>
      </c>
      <c r="AB8" s="24">
        <v>72.995000000000005</v>
      </c>
      <c r="AC8" s="24">
        <v>65.325999999999993</v>
      </c>
      <c r="AD8" s="25">
        <v>71.222999999999999</v>
      </c>
      <c r="AE8" s="25"/>
      <c r="AF8" s="23">
        <f t="shared" si="1"/>
        <v>0</v>
      </c>
      <c r="AG8" s="66"/>
      <c r="AH8" s="66"/>
      <c r="AI8" s="71"/>
      <c r="AK8" s="66"/>
    </row>
    <row r="9" spans="1:39" s="69" customFormat="1" ht="14.25" customHeight="1" x14ac:dyDescent="0.2">
      <c r="A9" s="18" t="s">
        <v>15</v>
      </c>
      <c r="B9" s="19"/>
      <c r="C9" s="20">
        <f t="shared" ref="C9:AD9" si="3">SUM(C7:C8)</f>
        <v>128.13</v>
      </c>
      <c r="D9" s="20">
        <f t="shared" si="3"/>
        <v>130.4</v>
      </c>
      <c r="E9" s="20">
        <f t="shared" si="3"/>
        <v>133.39999999999998</v>
      </c>
      <c r="F9" s="26">
        <f t="shared" si="3"/>
        <v>135.9</v>
      </c>
      <c r="G9" s="26">
        <f t="shared" si="3"/>
        <v>146.62</v>
      </c>
      <c r="H9" s="26">
        <f t="shared" si="3"/>
        <v>153.61000000000001</v>
      </c>
      <c r="I9" s="26">
        <f t="shared" si="3"/>
        <v>162.81</v>
      </c>
      <c r="J9" s="26">
        <f t="shared" si="3"/>
        <v>160.423</v>
      </c>
      <c r="K9" s="26">
        <f t="shared" si="3"/>
        <v>162.73999999999998</v>
      </c>
      <c r="L9" s="26">
        <f t="shared" si="3"/>
        <v>159.91500000000002</v>
      </c>
      <c r="M9" s="26">
        <f t="shared" si="3"/>
        <v>171.83099999999999</v>
      </c>
      <c r="N9" s="26">
        <f t="shared" si="3"/>
        <v>165.74200000000002</v>
      </c>
      <c r="O9" s="26">
        <f t="shared" si="3"/>
        <v>162.767</v>
      </c>
      <c r="P9" s="26">
        <f t="shared" si="3"/>
        <v>170.06100000000001</v>
      </c>
      <c r="Q9" s="26">
        <f t="shared" si="3"/>
        <v>174.22300000000001</v>
      </c>
      <c r="R9" s="26">
        <f t="shared" si="3"/>
        <v>165.15799999999999</v>
      </c>
      <c r="S9" s="26">
        <f t="shared" si="3"/>
        <v>177.23699999999999</v>
      </c>
      <c r="T9" s="26">
        <f t="shared" si="3"/>
        <v>183.22900000000001</v>
      </c>
      <c r="U9" s="26">
        <f t="shared" si="3"/>
        <v>187.81900000000002</v>
      </c>
      <c r="V9" s="21">
        <f t="shared" si="3"/>
        <v>195.46</v>
      </c>
      <c r="W9" s="21">
        <f t="shared" si="3"/>
        <v>202.89100000000002</v>
      </c>
      <c r="X9" s="21">
        <f t="shared" si="3"/>
        <v>209.529</v>
      </c>
      <c r="Y9" s="21">
        <f t="shared" si="3"/>
        <v>206.72399999999999</v>
      </c>
      <c r="Z9" s="21">
        <f t="shared" si="3"/>
        <v>203.893</v>
      </c>
      <c r="AA9" s="21">
        <f t="shared" si="3"/>
        <v>210.16399999999999</v>
      </c>
      <c r="AB9" s="21">
        <f t="shared" si="3"/>
        <v>204.54900000000001</v>
      </c>
      <c r="AC9" s="21">
        <f t="shared" si="3"/>
        <v>201.83500000000001</v>
      </c>
      <c r="AD9" s="21">
        <f t="shared" si="3"/>
        <v>195.95699999999999</v>
      </c>
      <c r="AE9" s="21"/>
      <c r="AF9" s="22">
        <f t="shared" si="1"/>
        <v>0</v>
      </c>
      <c r="AG9" s="68"/>
      <c r="AH9" s="68"/>
      <c r="AI9" s="68"/>
      <c r="AK9" s="68"/>
    </row>
    <row r="10" spans="1:39" s="67" customFormat="1" ht="14.25" customHeight="1" x14ac:dyDescent="0.2">
      <c r="A10" s="11" t="s">
        <v>18</v>
      </c>
      <c r="B10" s="12">
        <v>29.606999999999999</v>
      </c>
      <c r="C10" s="13">
        <v>43.7</v>
      </c>
      <c r="D10" s="13">
        <v>43.4</v>
      </c>
      <c r="E10" s="14">
        <v>46.3</v>
      </c>
      <c r="F10" s="27">
        <v>46.5</v>
      </c>
      <c r="G10" s="24">
        <v>51.15</v>
      </c>
      <c r="H10" s="24">
        <v>51.46</v>
      </c>
      <c r="I10" s="24">
        <v>54.631</v>
      </c>
      <c r="J10" s="24">
        <v>52.341000000000001</v>
      </c>
      <c r="K10" s="24">
        <v>51.6</v>
      </c>
      <c r="L10" s="24">
        <v>53.939</v>
      </c>
      <c r="M10" s="24">
        <v>54.622999999999998</v>
      </c>
      <c r="N10" s="70">
        <v>52.774000000000001</v>
      </c>
      <c r="O10" s="24">
        <v>54.466999999999999</v>
      </c>
      <c r="P10" s="24">
        <v>54.920999999999999</v>
      </c>
      <c r="Q10" s="24">
        <v>57.14</v>
      </c>
      <c r="R10" s="24">
        <v>54.658000000000001</v>
      </c>
      <c r="S10" s="24">
        <v>58.686</v>
      </c>
      <c r="T10" s="24">
        <v>59.125</v>
      </c>
      <c r="U10" s="24">
        <v>60.966999999999999</v>
      </c>
      <c r="V10" s="24">
        <v>63.688000000000002</v>
      </c>
      <c r="W10" s="24">
        <v>66.039000000000001</v>
      </c>
      <c r="X10" s="24">
        <v>66.716999999999999</v>
      </c>
      <c r="Y10" s="24">
        <v>66.182000000000002</v>
      </c>
      <c r="Z10" s="24">
        <v>66.423000000000002</v>
      </c>
      <c r="AA10" s="24">
        <v>67.817999999999998</v>
      </c>
      <c r="AB10" s="24">
        <v>66.713999999999999</v>
      </c>
      <c r="AC10" s="24">
        <v>52.923000000000002</v>
      </c>
      <c r="AD10" s="25">
        <v>63.640999999999998</v>
      </c>
      <c r="AE10" s="25"/>
      <c r="AF10" s="23">
        <f t="shared" si="1"/>
        <v>0</v>
      </c>
      <c r="AG10" s="66"/>
      <c r="AH10" s="66"/>
      <c r="AI10" s="66"/>
      <c r="AK10" s="66"/>
    </row>
    <row r="11" spans="1:39" s="69" customFormat="1" ht="14.25" customHeight="1" x14ac:dyDescent="0.2">
      <c r="A11" s="18" t="s">
        <v>15</v>
      </c>
      <c r="B11" s="19"/>
      <c r="C11" s="20">
        <f t="shared" ref="C11:AD11" si="4">SUM(C9:C10)</f>
        <v>171.82999999999998</v>
      </c>
      <c r="D11" s="20">
        <f t="shared" si="4"/>
        <v>173.8</v>
      </c>
      <c r="E11" s="20">
        <f t="shared" si="4"/>
        <v>179.7</v>
      </c>
      <c r="F11" s="21">
        <f t="shared" si="4"/>
        <v>182.4</v>
      </c>
      <c r="G11" s="20">
        <f t="shared" si="4"/>
        <v>197.77</v>
      </c>
      <c r="H11" s="21">
        <f t="shared" si="4"/>
        <v>205.07000000000002</v>
      </c>
      <c r="I11" s="21">
        <f t="shared" si="4"/>
        <v>217.441</v>
      </c>
      <c r="J11" s="21">
        <f t="shared" si="4"/>
        <v>212.76400000000001</v>
      </c>
      <c r="K11" s="21">
        <f t="shared" si="4"/>
        <v>214.33999999999997</v>
      </c>
      <c r="L11" s="21">
        <f t="shared" si="4"/>
        <v>213.85400000000001</v>
      </c>
      <c r="M11" s="21">
        <f t="shared" si="4"/>
        <v>226.45399999999998</v>
      </c>
      <c r="N11" s="21">
        <f t="shared" si="4"/>
        <v>218.51600000000002</v>
      </c>
      <c r="O11" s="21">
        <f t="shared" si="4"/>
        <v>217.23399999999998</v>
      </c>
      <c r="P11" s="21">
        <f t="shared" si="4"/>
        <v>224.982</v>
      </c>
      <c r="Q11" s="21">
        <f t="shared" si="4"/>
        <v>231.363</v>
      </c>
      <c r="R11" s="26">
        <f t="shared" si="4"/>
        <v>219.81599999999997</v>
      </c>
      <c r="S11" s="26">
        <f t="shared" si="4"/>
        <v>235.923</v>
      </c>
      <c r="T11" s="26">
        <f t="shared" si="4"/>
        <v>242.35400000000001</v>
      </c>
      <c r="U11" s="26">
        <f t="shared" si="4"/>
        <v>248.786</v>
      </c>
      <c r="V11" s="21">
        <f t="shared" si="4"/>
        <v>259.14800000000002</v>
      </c>
      <c r="W11" s="21">
        <f t="shared" si="4"/>
        <v>268.93</v>
      </c>
      <c r="X11" s="21">
        <f t="shared" si="4"/>
        <v>276.24599999999998</v>
      </c>
      <c r="Y11" s="21">
        <f t="shared" si="4"/>
        <v>272.90600000000001</v>
      </c>
      <c r="Z11" s="21">
        <f t="shared" si="4"/>
        <v>270.31600000000003</v>
      </c>
      <c r="AA11" s="21">
        <f t="shared" si="4"/>
        <v>277.98199999999997</v>
      </c>
      <c r="AB11" s="21">
        <f t="shared" si="4"/>
        <v>271.26300000000003</v>
      </c>
      <c r="AC11" s="21">
        <f t="shared" si="4"/>
        <v>254.75800000000001</v>
      </c>
      <c r="AD11" s="21">
        <f t="shared" si="4"/>
        <v>259.59800000000001</v>
      </c>
      <c r="AE11" s="21"/>
      <c r="AF11" s="22">
        <f t="shared" si="1"/>
        <v>0</v>
      </c>
      <c r="AG11" s="68"/>
      <c r="AH11" s="68"/>
      <c r="AI11" s="68"/>
      <c r="AK11" s="68"/>
    </row>
    <row r="12" spans="1:39" s="67" customFormat="1" ht="14.25" customHeight="1" x14ac:dyDescent="0.2">
      <c r="A12" s="11" t="s">
        <v>19</v>
      </c>
      <c r="B12" s="12">
        <v>31.042999999999999</v>
      </c>
      <c r="C12" s="13">
        <v>36.4</v>
      </c>
      <c r="D12" s="14">
        <v>42.9</v>
      </c>
      <c r="E12" s="14">
        <v>43.4</v>
      </c>
      <c r="F12" s="27">
        <v>46.8</v>
      </c>
      <c r="G12" s="24">
        <v>48.7</v>
      </c>
      <c r="H12" s="24">
        <v>52.56</v>
      </c>
      <c r="I12" s="24">
        <v>53.816000000000003</v>
      </c>
      <c r="J12" s="24">
        <v>51.88</v>
      </c>
      <c r="K12" s="24">
        <v>53.66</v>
      </c>
      <c r="L12" s="24">
        <v>54.64</v>
      </c>
      <c r="M12" s="24">
        <v>56.148000000000003</v>
      </c>
      <c r="N12" s="70">
        <v>53.947000000000003</v>
      </c>
      <c r="O12" s="24">
        <v>55.09</v>
      </c>
      <c r="P12" s="24">
        <v>57.152000000000001</v>
      </c>
      <c r="Q12" s="24">
        <v>57.045000000000002</v>
      </c>
      <c r="R12" s="24">
        <v>55.375999999999998</v>
      </c>
      <c r="S12" s="24">
        <v>59.192</v>
      </c>
      <c r="T12" s="24">
        <v>60.329000000000001</v>
      </c>
      <c r="U12" s="24">
        <v>63.082000000000001</v>
      </c>
      <c r="V12" s="24">
        <v>63.610999999999997</v>
      </c>
      <c r="W12" s="24">
        <v>65.260999999999996</v>
      </c>
      <c r="X12" s="24">
        <v>67.094999999999999</v>
      </c>
      <c r="Y12" s="24">
        <v>67.706999999999994</v>
      </c>
      <c r="Z12" s="24">
        <v>67.305999999999997</v>
      </c>
      <c r="AA12" s="24">
        <v>69.855999999999995</v>
      </c>
      <c r="AB12" s="24">
        <v>66.542000000000002</v>
      </c>
      <c r="AC12" s="24">
        <v>59.081000000000003</v>
      </c>
      <c r="AD12" s="25">
        <v>65.486999999999995</v>
      </c>
      <c r="AE12" s="25"/>
      <c r="AF12" s="23">
        <f t="shared" si="1"/>
        <v>0</v>
      </c>
      <c r="AG12" s="66"/>
      <c r="AH12" s="66"/>
      <c r="AI12" s="66"/>
      <c r="AK12" s="66"/>
    </row>
    <row r="13" spans="1:39" s="69" customFormat="1" ht="14.25" customHeight="1" x14ac:dyDescent="0.2">
      <c r="A13" s="18" t="s">
        <v>15</v>
      </c>
      <c r="B13" s="19"/>
      <c r="C13" s="20">
        <f t="shared" ref="C13:AD13" si="5">SUM(C11:C12)</f>
        <v>208.23</v>
      </c>
      <c r="D13" s="20">
        <f t="shared" si="5"/>
        <v>216.70000000000002</v>
      </c>
      <c r="E13" s="20">
        <f t="shared" si="5"/>
        <v>223.1</v>
      </c>
      <c r="F13" s="21">
        <f t="shared" si="5"/>
        <v>229.2</v>
      </c>
      <c r="G13" s="20">
        <f t="shared" si="5"/>
        <v>246.47000000000003</v>
      </c>
      <c r="H13" s="21">
        <f t="shared" si="5"/>
        <v>257.63</v>
      </c>
      <c r="I13" s="21">
        <f t="shared" si="5"/>
        <v>271.25700000000001</v>
      </c>
      <c r="J13" s="21">
        <f t="shared" si="5"/>
        <v>264.64400000000001</v>
      </c>
      <c r="K13" s="21">
        <f t="shared" si="5"/>
        <v>268</v>
      </c>
      <c r="L13" s="21">
        <f t="shared" si="5"/>
        <v>268.49400000000003</v>
      </c>
      <c r="M13" s="21">
        <f t="shared" si="5"/>
        <v>282.60199999999998</v>
      </c>
      <c r="N13" s="21">
        <f t="shared" si="5"/>
        <v>272.46300000000002</v>
      </c>
      <c r="O13" s="21">
        <f t="shared" si="5"/>
        <v>272.32399999999996</v>
      </c>
      <c r="P13" s="21">
        <f t="shared" si="5"/>
        <v>282.13400000000001</v>
      </c>
      <c r="Q13" s="21">
        <f t="shared" si="5"/>
        <v>288.40800000000002</v>
      </c>
      <c r="R13" s="21">
        <f t="shared" si="5"/>
        <v>275.19199999999995</v>
      </c>
      <c r="S13" s="26">
        <f t="shared" si="5"/>
        <v>295.11500000000001</v>
      </c>
      <c r="T13" s="26">
        <f t="shared" si="5"/>
        <v>302.68299999999999</v>
      </c>
      <c r="U13" s="26">
        <f t="shared" si="5"/>
        <v>311.86799999999999</v>
      </c>
      <c r="V13" s="21">
        <f t="shared" si="5"/>
        <v>322.75900000000001</v>
      </c>
      <c r="W13" s="21">
        <f t="shared" si="5"/>
        <v>334.19100000000003</v>
      </c>
      <c r="X13" s="21">
        <f t="shared" si="5"/>
        <v>343.34100000000001</v>
      </c>
      <c r="Y13" s="21">
        <f t="shared" si="5"/>
        <v>340.613</v>
      </c>
      <c r="Z13" s="21">
        <f t="shared" si="5"/>
        <v>337.62200000000001</v>
      </c>
      <c r="AA13" s="21">
        <f t="shared" si="5"/>
        <v>347.83799999999997</v>
      </c>
      <c r="AB13" s="21">
        <f t="shared" si="5"/>
        <v>337.80500000000006</v>
      </c>
      <c r="AC13" s="21">
        <f t="shared" si="5"/>
        <v>313.839</v>
      </c>
      <c r="AD13" s="21">
        <f t="shared" si="5"/>
        <v>325.08500000000004</v>
      </c>
      <c r="AE13" s="21"/>
      <c r="AF13" s="22">
        <f t="shared" si="1"/>
        <v>0</v>
      </c>
      <c r="AG13" s="68"/>
      <c r="AH13" s="68"/>
      <c r="AI13" s="68"/>
      <c r="AJ13" s="68"/>
      <c r="AK13" s="68"/>
    </row>
    <row r="14" spans="1:39" s="67" customFormat="1" ht="14.25" customHeight="1" x14ac:dyDescent="0.2">
      <c r="A14" s="11" t="s">
        <v>20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27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27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/>
      <c r="AF14" s="23">
        <f t="shared" si="1"/>
        <v>0</v>
      </c>
      <c r="AG14" s="66"/>
      <c r="AH14" s="66"/>
      <c r="AI14" s="66"/>
      <c r="AJ14" s="66"/>
      <c r="AK14" s="66"/>
    </row>
    <row r="15" spans="1:39" s="69" customFormat="1" ht="14.25" customHeight="1" x14ac:dyDescent="0.2">
      <c r="A15" s="18" t="s">
        <v>15</v>
      </c>
      <c r="B15" s="19"/>
      <c r="C15" s="20">
        <f t="shared" ref="C15:I15" si="6">SUM(C13:C14)</f>
        <v>247.02999999999997</v>
      </c>
      <c r="D15" s="20">
        <f t="shared" si="6"/>
        <v>260.40000000000003</v>
      </c>
      <c r="E15" s="20">
        <f t="shared" si="6"/>
        <v>264.2</v>
      </c>
      <c r="F15" s="21">
        <f t="shared" si="6"/>
        <v>276.2</v>
      </c>
      <c r="G15" s="21">
        <f t="shared" si="6"/>
        <v>295.81000000000006</v>
      </c>
      <c r="H15" s="21">
        <f t="shared" si="6"/>
        <v>311.39</v>
      </c>
      <c r="I15" s="21">
        <f t="shared" si="6"/>
        <v>327.23500000000001</v>
      </c>
      <c r="J15" s="21"/>
      <c r="K15" s="21">
        <f t="shared" ref="K15:AD15" si="7">SUM(K13:K14)</f>
        <v>323.49</v>
      </c>
      <c r="L15" s="21">
        <f t="shared" si="7"/>
        <v>326.30500000000001</v>
      </c>
      <c r="M15" s="21">
        <f t="shared" si="7"/>
        <v>341.73499999999996</v>
      </c>
      <c r="N15" s="21">
        <f t="shared" si="7"/>
        <v>328.37800000000004</v>
      </c>
      <c r="O15" s="21">
        <f t="shared" si="7"/>
        <v>328.11499999999995</v>
      </c>
      <c r="P15" s="21">
        <f t="shared" si="7"/>
        <v>339.71500000000003</v>
      </c>
      <c r="Q15" s="21">
        <f t="shared" si="7"/>
        <v>344.71000000000004</v>
      </c>
      <c r="R15" s="21">
        <f t="shared" si="7"/>
        <v>330.43399999999997</v>
      </c>
      <c r="S15" s="26">
        <f t="shared" si="7"/>
        <v>353.59800000000001</v>
      </c>
      <c r="T15" s="26">
        <f t="shared" si="7"/>
        <v>363.62900000000002</v>
      </c>
      <c r="U15" s="26">
        <f t="shared" si="7"/>
        <v>374.03499999999997</v>
      </c>
      <c r="V15" s="21">
        <f t="shared" si="7"/>
        <v>386.54200000000003</v>
      </c>
      <c r="W15" s="21">
        <f t="shared" si="7"/>
        <v>399.17200000000003</v>
      </c>
      <c r="X15" s="21">
        <f t="shared" si="7"/>
        <v>411.15100000000001</v>
      </c>
      <c r="Y15" s="21">
        <f t="shared" si="7"/>
        <v>408.88299999999998</v>
      </c>
      <c r="Z15" s="21">
        <f t="shared" si="7"/>
        <v>404.13499999999999</v>
      </c>
      <c r="AA15" s="21">
        <f t="shared" si="7"/>
        <v>415.92499999999995</v>
      </c>
      <c r="AB15" s="21">
        <f t="shared" si="7"/>
        <v>406.06100000000004</v>
      </c>
      <c r="AC15" s="21">
        <f t="shared" si="7"/>
        <v>376.15800000000002</v>
      </c>
      <c r="AD15" s="21">
        <f t="shared" si="7"/>
        <v>389.78400000000005</v>
      </c>
      <c r="AE15" s="21"/>
      <c r="AF15" s="22">
        <f t="shared" si="1"/>
        <v>0</v>
      </c>
      <c r="AG15" s="68"/>
      <c r="AH15" s="68"/>
      <c r="AI15" s="68"/>
      <c r="AJ15" s="68"/>
      <c r="AK15" s="68"/>
    </row>
    <row r="16" spans="1:39" s="67" customFormat="1" ht="14.25" customHeight="1" x14ac:dyDescent="0.2">
      <c r="A16" s="11" t="s">
        <v>21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27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27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/>
      <c r="AF16" s="23">
        <f t="shared" si="1"/>
        <v>0</v>
      </c>
      <c r="AG16" s="66"/>
      <c r="AH16" s="66"/>
      <c r="AI16" s="66"/>
      <c r="AJ16" s="66"/>
      <c r="AK16" s="66"/>
    </row>
    <row r="17" spans="1:39" s="69" customFormat="1" ht="14.25" customHeight="1" x14ac:dyDescent="0.2">
      <c r="A17" s="18" t="s">
        <v>15</v>
      </c>
      <c r="B17" s="19"/>
      <c r="C17" s="20">
        <f>SUM(C15:C16)</f>
        <v>289.52999999999997</v>
      </c>
      <c r="D17" s="20">
        <f>SUM(D15:D16)</f>
        <v>302.40000000000003</v>
      </c>
      <c r="E17" s="20">
        <f>SUM(E15:E16)</f>
        <v>307.8</v>
      </c>
      <c r="F17" s="21">
        <f>0+(SUM(F15:F16))</f>
        <v>327</v>
      </c>
      <c r="G17" s="21">
        <f>SUM(G15:G16)</f>
        <v>345.75000000000006</v>
      </c>
      <c r="H17" s="21">
        <f>SUM(H15:H16)</f>
        <v>362.16999999999996</v>
      </c>
      <c r="I17" s="21">
        <f>SUM(I15:I16)</f>
        <v>380.60599999999999</v>
      </c>
      <c r="J17" s="21"/>
      <c r="K17" s="21">
        <f t="shared" ref="K17:AD17" si="8">SUM(K15:K16)</f>
        <v>374.46000000000004</v>
      </c>
      <c r="L17" s="21">
        <f t="shared" si="8"/>
        <v>379.01300000000003</v>
      </c>
      <c r="M17" s="21">
        <f t="shared" si="8"/>
        <v>397.15899999999993</v>
      </c>
      <c r="N17" s="21">
        <f t="shared" si="8"/>
        <v>378.87200000000007</v>
      </c>
      <c r="O17" s="21">
        <f t="shared" si="8"/>
        <v>380.24499999999995</v>
      </c>
      <c r="P17" s="21">
        <f t="shared" si="8"/>
        <v>392.59800000000001</v>
      </c>
      <c r="Q17" s="21">
        <f t="shared" si="8"/>
        <v>397.81900000000002</v>
      </c>
      <c r="R17" s="21">
        <f t="shared" si="8"/>
        <v>382.50899999999996</v>
      </c>
      <c r="S17" s="21">
        <f t="shared" si="8"/>
        <v>408.404</v>
      </c>
      <c r="T17" s="21">
        <f t="shared" si="8"/>
        <v>418.50300000000004</v>
      </c>
      <c r="U17" s="26">
        <f t="shared" si="8"/>
        <v>433.34599999999995</v>
      </c>
      <c r="V17" s="21">
        <f t="shared" si="8"/>
        <v>446.63400000000001</v>
      </c>
      <c r="W17" s="21">
        <f t="shared" si="8"/>
        <v>460.79200000000003</v>
      </c>
      <c r="X17" s="21">
        <f t="shared" si="8"/>
        <v>474.10400000000004</v>
      </c>
      <c r="Y17" s="21">
        <f t="shared" si="8"/>
        <v>472.59899999999999</v>
      </c>
      <c r="Z17" s="21">
        <f t="shared" si="8"/>
        <v>468.589</v>
      </c>
      <c r="AA17" s="21">
        <f t="shared" si="8"/>
        <v>480.42999999999995</v>
      </c>
      <c r="AB17" s="21">
        <f t="shared" si="8"/>
        <v>470.28800000000001</v>
      </c>
      <c r="AC17" s="21">
        <f t="shared" si="8"/>
        <v>436.18100000000004</v>
      </c>
      <c r="AD17" s="21">
        <f t="shared" si="8"/>
        <v>450.64700000000005</v>
      </c>
      <c r="AE17" s="21"/>
      <c r="AF17" s="22">
        <f t="shared" si="1"/>
        <v>0</v>
      </c>
      <c r="AG17" s="68"/>
      <c r="AH17" s="68"/>
      <c r="AI17" s="68"/>
      <c r="AJ17" s="68"/>
      <c r="AK17" s="68"/>
      <c r="AL17" s="68"/>
      <c r="AM17" s="68"/>
    </row>
    <row r="18" spans="1:39" s="67" customFormat="1" ht="14.25" customHeight="1" x14ac:dyDescent="0.2">
      <c r="A18" s="11" t="s">
        <v>22</v>
      </c>
      <c r="B18" s="72">
        <v>30.13</v>
      </c>
      <c r="C18" s="13">
        <v>40.5</v>
      </c>
      <c r="D18" s="14">
        <v>42.5</v>
      </c>
      <c r="E18" s="14">
        <v>40.700000000000003</v>
      </c>
      <c r="F18" s="27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27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/>
      <c r="AF18" s="23">
        <f t="shared" si="1"/>
        <v>0</v>
      </c>
      <c r="AG18" s="66"/>
      <c r="AH18" s="66"/>
      <c r="AI18" s="66"/>
      <c r="AJ18" s="66"/>
      <c r="AK18" s="66"/>
      <c r="AL18" s="66"/>
      <c r="AM18" s="66"/>
    </row>
    <row r="19" spans="1:39" s="69" customFormat="1" ht="14.25" customHeight="1" x14ac:dyDescent="0.2">
      <c r="A19" s="18" t="s">
        <v>15</v>
      </c>
      <c r="B19" s="73">
        <f>SUM(B17:B18)</f>
        <v>30.13</v>
      </c>
      <c r="C19" s="20">
        <f>SUM(C17:C18)</f>
        <v>330.03</v>
      </c>
      <c r="D19" s="20">
        <f>SUM(D17:D18)</f>
        <v>344.90000000000003</v>
      </c>
      <c r="E19" s="20">
        <f>SUM(E17:E18)</f>
        <v>348.5</v>
      </c>
      <c r="F19" s="21">
        <f>0+(SUM(F17:F18))</f>
        <v>372</v>
      </c>
      <c r="G19" s="21">
        <f>SUM(G17:G18)</f>
        <v>392.94000000000005</v>
      </c>
      <c r="H19" s="21">
        <f>SUM(H17:H18)</f>
        <v>412.18999999999994</v>
      </c>
      <c r="I19" s="21">
        <f>SUM(I17:I18)</f>
        <v>432.58199999999999</v>
      </c>
      <c r="J19" s="21"/>
      <c r="K19" s="21">
        <f t="shared" ref="K19:AD19" si="9">SUM(K17:K18)</f>
        <v>424.91500000000002</v>
      </c>
      <c r="L19" s="21">
        <f t="shared" si="9"/>
        <v>431.72600000000006</v>
      </c>
      <c r="M19" s="21">
        <f t="shared" si="9"/>
        <v>450.89299999999992</v>
      </c>
      <c r="N19" s="21">
        <f t="shared" si="9"/>
        <v>430.70500000000004</v>
      </c>
      <c r="O19" s="21">
        <f t="shared" si="9"/>
        <v>432.73299999999995</v>
      </c>
      <c r="P19" s="21">
        <f t="shared" si="9"/>
        <v>446.24400000000003</v>
      </c>
      <c r="Q19" s="21">
        <f t="shared" si="9"/>
        <v>449.452</v>
      </c>
      <c r="R19" s="21">
        <f t="shared" si="9"/>
        <v>434.15099999999995</v>
      </c>
      <c r="S19" s="21">
        <f t="shared" si="9"/>
        <v>463.74900000000002</v>
      </c>
      <c r="T19" s="21">
        <f t="shared" si="9"/>
        <v>475.40900000000005</v>
      </c>
      <c r="U19" s="26">
        <f t="shared" si="9"/>
        <v>493.78799999999995</v>
      </c>
      <c r="V19" s="21">
        <f t="shared" si="9"/>
        <v>507.89699999999999</v>
      </c>
      <c r="W19" s="21">
        <f t="shared" si="9"/>
        <v>522.85599999999999</v>
      </c>
      <c r="X19" s="21">
        <f t="shared" si="9"/>
        <v>538.30100000000004</v>
      </c>
      <c r="Y19" s="21">
        <f t="shared" si="9"/>
        <v>537.51</v>
      </c>
      <c r="Z19" s="21">
        <f t="shared" si="9"/>
        <v>534.58600000000001</v>
      </c>
      <c r="AA19" s="21">
        <f t="shared" si="9"/>
        <v>545.46799999999996</v>
      </c>
      <c r="AB19" s="21">
        <f t="shared" si="9"/>
        <v>536.57799999999997</v>
      </c>
      <c r="AC19" s="21">
        <f t="shared" si="9"/>
        <v>496.70900000000006</v>
      </c>
      <c r="AD19" s="21">
        <f t="shared" si="9"/>
        <v>511.67100000000005</v>
      </c>
      <c r="AE19" s="21"/>
      <c r="AF19" s="22">
        <f t="shared" si="1"/>
        <v>0</v>
      </c>
      <c r="AG19" s="68"/>
      <c r="AH19" s="68"/>
      <c r="AI19" s="68"/>
      <c r="AJ19" s="68"/>
      <c r="AK19" s="68"/>
      <c r="AL19" s="68"/>
      <c r="AM19" s="68"/>
    </row>
    <row r="20" spans="1:39" s="67" customFormat="1" ht="14.25" customHeight="1" x14ac:dyDescent="0.2">
      <c r="A20" s="11" t="s">
        <v>23</v>
      </c>
      <c r="B20" s="72">
        <v>28.919</v>
      </c>
      <c r="C20" s="13">
        <v>37.97</v>
      </c>
      <c r="D20" s="14">
        <v>39.5</v>
      </c>
      <c r="E20" s="14">
        <v>41.5</v>
      </c>
      <c r="F20" s="27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27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/>
      <c r="AF20" s="23">
        <f t="shared" si="1"/>
        <v>0</v>
      </c>
      <c r="AG20" s="66"/>
      <c r="AH20" s="66"/>
      <c r="AI20" s="66"/>
      <c r="AJ20" s="66"/>
      <c r="AK20" s="66"/>
      <c r="AL20" s="66"/>
      <c r="AM20" s="66"/>
    </row>
    <row r="21" spans="1:39" s="69" customFormat="1" ht="14.25" customHeight="1" x14ac:dyDescent="0.2">
      <c r="A21" s="18" t="s">
        <v>15</v>
      </c>
      <c r="B21" s="73">
        <f t="shared" ref="B21:I21" si="10">SUM(B19:B20)</f>
        <v>59.048999999999999</v>
      </c>
      <c r="C21" s="20">
        <f t="shared" si="10"/>
        <v>368</v>
      </c>
      <c r="D21" s="20">
        <f t="shared" si="10"/>
        <v>384.40000000000003</v>
      </c>
      <c r="E21" s="20">
        <f t="shared" si="10"/>
        <v>390</v>
      </c>
      <c r="F21" s="21">
        <f t="shared" si="10"/>
        <v>419.2</v>
      </c>
      <c r="G21" s="21">
        <f t="shared" si="10"/>
        <v>440.56700000000006</v>
      </c>
      <c r="H21" s="21">
        <f t="shared" si="10"/>
        <v>464.20999999999992</v>
      </c>
      <c r="I21" s="21">
        <f t="shared" si="10"/>
        <v>486.48199999999997</v>
      </c>
      <c r="J21" s="21"/>
      <c r="K21" s="21">
        <f t="shared" ref="K21:AD21" si="11">SUM(K19:K20)</f>
        <v>475.82300000000004</v>
      </c>
      <c r="L21" s="21">
        <f t="shared" si="11"/>
        <v>486.49200000000008</v>
      </c>
      <c r="M21" s="21">
        <f t="shared" si="11"/>
        <v>506.9009999999999</v>
      </c>
      <c r="N21" s="21">
        <f t="shared" si="11"/>
        <v>483.29200000000003</v>
      </c>
      <c r="O21" s="21">
        <f t="shared" si="11"/>
        <v>486.78</v>
      </c>
      <c r="P21" s="21">
        <f t="shared" si="11"/>
        <v>501.28000000000003</v>
      </c>
      <c r="Q21" s="21">
        <f t="shared" si="11"/>
        <v>505.202</v>
      </c>
      <c r="R21" s="21">
        <f t="shared" si="11"/>
        <v>487.52799999999996</v>
      </c>
      <c r="S21" s="21">
        <f t="shared" si="11"/>
        <v>521.19600000000003</v>
      </c>
      <c r="T21" s="21">
        <f t="shared" si="11"/>
        <v>534.96300000000008</v>
      </c>
      <c r="U21" s="26">
        <f t="shared" si="11"/>
        <v>557.03699999999992</v>
      </c>
      <c r="V21" s="21">
        <f t="shared" si="11"/>
        <v>572.36</v>
      </c>
      <c r="W21" s="21">
        <f t="shared" si="11"/>
        <v>589.01400000000001</v>
      </c>
      <c r="X21" s="21">
        <f t="shared" si="11"/>
        <v>604.15500000000009</v>
      </c>
      <c r="Y21" s="21">
        <f t="shared" si="11"/>
        <v>603.98799999999994</v>
      </c>
      <c r="Z21" s="21">
        <f t="shared" si="11"/>
        <v>600.53499999999997</v>
      </c>
      <c r="AA21" s="21">
        <f t="shared" si="11"/>
        <v>611.58999999999992</v>
      </c>
      <c r="AB21" s="21">
        <f t="shared" si="11"/>
        <v>603.92999999999995</v>
      </c>
      <c r="AC21" s="21">
        <f t="shared" si="11"/>
        <v>558.07200000000012</v>
      </c>
      <c r="AD21" s="21">
        <f t="shared" si="11"/>
        <v>573.44000000000005</v>
      </c>
      <c r="AE21" s="21"/>
      <c r="AF21" s="22">
        <f t="shared" si="1"/>
        <v>0</v>
      </c>
      <c r="AG21" s="68"/>
      <c r="AH21" s="68"/>
      <c r="AI21" s="68"/>
      <c r="AJ21" s="68"/>
      <c r="AK21" s="68"/>
      <c r="AL21" s="68"/>
      <c r="AM21" s="68"/>
    </row>
    <row r="22" spans="1:39" s="67" customFormat="1" ht="14.25" customHeight="1" x14ac:dyDescent="0.2">
      <c r="A22" s="11" t="s">
        <v>24</v>
      </c>
      <c r="B22" s="72">
        <v>31.588000000000001</v>
      </c>
      <c r="C22" s="13">
        <v>40.1</v>
      </c>
      <c r="D22" s="14">
        <v>42.1</v>
      </c>
      <c r="E22" s="14">
        <v>44</v>
      </c>
      <c r="F22" s="27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27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/>
      <c r="AF22" s="23">
        <f t="shared" si="1"/>
        <v>0</v>
      </c>
      <c r="AG22" s="66"/>
      <c r="AH22" s="66"/>
      <c r="AI22" s="66"/>
      <c r="AJ22" s="66"/>
      <c r="AK22" s="66"/>
      <c r="AL22" s="66"/>
      <c r="AM22" s="66"/>
    </row>
    <row r="23" spans="1:39" s="69" customFormat="1" ht="14.25" customHeight="1" x14ac:dyDescent="0.2">
      <c r="A23" s="18" t="s">
        <v>15</v>
      </c>
      <c r="B23" s="73">
        <f t="shared" ref="B23:I23" si="12">SUM(B21:B22)</f>
        <v>90.637</v>
      </c>
      <c r="C23" s="20">
        <f t="shared" si="12"/>
        <v>408.1</v>
      </c>
      <c r="D23" s="20">
        <f t="shared" si="12"/>
        <v>426.50000000000006</v>
      </c>
      <c r="E23" s="20">
        <f t="shared" si="12"/>
        <v>434</v>
      </c>
      <c r="F23" s="21">
        <f t="shared" si="12"/>
        <v>467.2</v>
      </c>
      <c r="G23" s="21">
        <f t="shared" si="12"/>
        <v>490.42700000000008</v>
      </c>
      <c r="H23" s="21">
        <f t="shared" si="12"/>
        <v>515.88999999999987</v>
      </c>
      <c r="I23" s="21">
        <f t="shared" si="12"/>
        <v>539.45699999999999</v>
      </c>
      <c r="J23" s="21"/>
      <c r="K23" s="21">
        <f t="shared" ref="K23:AD23" si="13">SUM(K21:K22)</f>
        <v>528.77100000000007</v>
      </c>
      <c r="L23" s="21">
        <f t="shared" si="13"/>
        <v>541.60800000000006</v>
      </c>
      <c r="M23" s="21">
        <f t="shared" si="13"/>
        <v>561.56399999999985</v>
      </c>
      <c r="N23" s="21">
        <f t="shared" si="13"/>
        <v>535.48</v>
      </c>
      <c r="O23" s="21">
        <f t="shared" si="13"/>
        <v>540.48500000000001</v>
      </c>
      <c r="P23" s="21">
        <f t="shared" si="13"/>
        <v>554.08800000000008</v>
      </c>
      <c r="Q23" s="21">
        <f t="shared" si="13"/>
        <v>559.45699999999999</v>
      </c>
      <c r="R23" s="21">
        <f t="shared" si="13"/>
        <v>541.50199999999995</v>
      </c>
      <c r="S23" s="21">
        <f t="shared" si="13"/>
        <v>578.76</v>
      </c>
      <c r="T23" s="21">
        <f t="shared" si="13"/>
        <v>594.15700000000004</v>
      </c>
      <c r="U23" s="26">
        <f t="shared" si="13"/>
        <v>618.22499999999991</v>
      </c>
      <c r="V23" s="21">
        <f t="shared" si="13"/>
        <v>635.75200000000007</v>
      </c>
      <c r="W23" s="21">
        <f t="shared" si="13"/>
        <v>655.75800000000004</v>
      </c>
      <c r="X23" s="21">
        <f t="shared" si="13"/>
        <v>671.03100000000006</v>
      </c>
      <c r="Y23" s="21">
        <f t="shared" si="13"/>
        <v>669.51499999999999</v>
      </c>
      <c r="Z23" s="21">
        <f t="shared" si="13"/>
        <v>667.01499999999999</v>
      </c>
      <c r="AA23" s="21">
        <f t="shared" si="13"/>
        <v>677.76599999999996</v>
      </c>
      <c r="AB23" s="21">
        <f t="shared" si="13"/>
        <v>670.07499999999993</v>
      </c>
      <c r="AC23" s="21">
        <f t="shared" si="13"/>
        <v>620.43700000000013</v>
      </c>
      <c r="AD23" s="21">
        <f t="shared" si="13"/>
        <v>635.07300000000009</v>
      </c>
      <c r="AE23" s="21"/>
      <c r="AF23" s="22">
        <f t="shared" si="1"/>
        <v>0</v>
      </c>
      <c r="AG23" s="68"/>
      <c r="AH23" s="68"/>
      <c r="AI23" s="68"/>
      <c r="AJ23" s="68"/>
      <c r="AK23" s="68"/>
      <c r="AL23" s="68"/>
      <c r="AM23" s="68"/>
    </row>
    <row r="24" spans="1:39" s="67" customFormat="1" ht="14.25" customHeight="1" x14ac:dyDescent="0.2">
      <c r="A24" s="11" t="s">
        <v>25</v>
      </c>
      <c r="B24" s="72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27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59.978000000000002</v>
      </c>
      <c r="AE24" s="13"/>
      <c r="AF24" s="23">
        <f t="shared" si="1"/>
        <v>0</v>
      </c>
      <c r="AG24" s="66"/>
      <c r="AH24" s="66"/>
      <c r="AI24" s="66"/>
      <c r="AJ24" s="66"/>
      <c r="AK24" s="66"/>
      <c r="AL24" s="66"/>
      <c r="AM24" s="66"/>
    </row>
    <row r="25" spans="1:39" s="69" customFormat="1" ht="14.25" customHeight="1" x14ac:dyDescent="0.2">
      <c r="A25" s="18" t="s">
        <v>15</v>
      </c>
      <c r="B25" s="73">
        <f t="shared" ref="B25:I25" si="14">SUM(B23:B24)</f>
        <v>121.58799999999999</v>
      </c>
      <c r="C25" s="20">
        <f t="shared" si="14"/>
        <v>447.20000000000005</v>
      </c>
      <c r="D25" s="20">
        <f t="shared" si="14"/>
        <v>468.40000000000003</v>
      </c>
      <c r="E25" s="20">
        <f t="shared" si="14"/>
        <v>476</v>
      </c>
      <c r="F25" s="21">
        <f t="shared" si="14"/>
        <v>514.1</v>
      </c>
      <c r="G25" s="21">
        <f t="shared" si="14"/>
        <v>539.26700000000005</v>
      </c>
      <c r="H25" s="21">
        <f t="shared" si="14"/>
        <v>567.17399999999986</v>
      </c>
      <c r="I25" s="21">
        <f t="shared" si="14"/>
        <v>591.38</v>
      </c>
      <c r="J25" s="21"/>
      <c r="K25" s="21">
        <f t="shared" ref="K25:AD25" si="15">SUM(K23:K24)</f>
        <v>580.65700000000004</v>
      </c>
      <c r="L25" s="21">
        <f t="shared" si="15"/>
        <v>596.51100000000008</v>
      </c>
      <c r="M25" s="21">
        <f t="shared" si="15"/>
        <v>616.1869999999999</v>
      </c>
      <c r="N25" s="21">
        <f t="shared" si="15"/>
        <v>588.38300000000004</v>
      </c>
      <c r="O25" s="21">
        <f t="shared" si="15"/>
        <v>593.97199999999998</v>
      </c>
      <c r="P25" s="21">
        <f t="shared" si="15"/>
        <v>608.83600000000013</v>
      </c>
      <c r="Q25" s="21">
        <f t="shared" si="15"/>
        <v>613.34</v>
      </c>
      <c r="R25" s="21">
        <f t="shared" si="15"/>
        <v>595.91399999999999</v>
      </c>
      <c r="S25" s="21">
        <f t="shared" si="15"/>
        <v>638.01300000000003</v>
      </c>
      <c r="T25" s="21">
        <f t="shared" si="15"/>
        <v>654.89400000000001</v>
      </c>
      <c r="U25" s="26">
        <f t="shared" si="15"/>
        <v>679.26999999999987</v>
      </c>
      <c r="V25" s="26">
        <f t="shared" si="15"/>
        <v>700.95400000000006</v>
      </c>
      <c r="W25" s="26">
        <f t="shared" si="15"/>
        <v>721.08699999999999</v>
      </c>
      <c r="X25" s="26">
        <f t="shared" si="15"/>
        <v>736.91500000000008</v>
      </c>
      <c r="Y25" s="26">
        <f t="shared" si="15"/>
        <v>735.524</v>
      </c>
      <c r="Z25" s="26">
        <f t="shared" si="15"/>
        <v>735.40200000000004</v>
      </c>
      <c r="AA25" s="26">
        <f t="shared" si="15"/>
        <v>744.43899999999996</v>
      </c>
      <c r="AB25" s="26">
        <f t="shared" si="15"/>
        <v>737.74299999999994</v>
      </c>
      <c r="AC25" s="26">
        <f t="shared" si="15"/>
        <v>682.04900000000009</v>
      </c>
      <c r="AD25" s="26">
        <f t="shared" si="15"/>
        <v>695.05100000000004</v>
      </c>
      <c r="AE25" s="26"/>
      <c r="AF25" s="22">
        <f t="shared" si="1"/>
        <v>0</v>
      </c>
      <c r="AG25" s="68"/>
      <c r="AH25" s="68"/>
      <c r="AI25" s="68"/>
      <c r="AJ25" s="68"/>
      <c r="AK25" s="68"/>
      <c r="AL25" s="68"/>
      <c r="AM25" s="68"/>
    </row>
    <row r="26" spans="1:39" s="67" customFormat="1" ht="14.25" customHeight="1" x14ac:dyDescent="0.2">
      <c r="A26" s="32" t="s">
        <v>26</v>
      </c>
      <c r="B26" s="74">
        <v>33.200000000000003</v>
      </c>
      <c r="C26" s="34">
        <v>42.7</v>
      </c>
      <c r="D26" s="35">
        <v>40.9</v>
      </c>
      <c r="E26" s="35">
        <v>43.2</v>
      </c>
      <c r="F26" s="35">
        <v>50.6</v>
      </c>
      <c r="G26" s="35">
        <v>51.5</v>
      </c>
      <c r="H26" s="35">
        <v>56.137999999999998</v>
      </c>
      <c r="I26" s="35">
        <v>57.43</v>
      </c>
      <c r="J26" s="35">
        <f>SUM(55.987+0.375)</f>
        <v>56.362000000000002</v>
      </c>
      <c r="K26" s="35">
        <v>58.222999999999999</v>
      </c>
      <c r="L26" s="35">
        <v>60.442999999999998</v>
      </c>
      <c r="M26" s="35">
        <v>59.777999999999999</v>
      </c>
      <c r="N26" s="35">
        <v>59.27</v>
      </c>
      <c r="O26" s="35">
        <v>60.323</v>
      </c>
      <c r="P26" s="35">
        <v>61.484999999999999</v>
      </c>
      <c r="Q26" s="35">
        <v>58.421999999999997</v>
      </c>
      <c r="R26" s="35">
        <v>60.381999999999998</v>
      </c>
      <c r="S26" s="35">
        <v>65.701999999999998</v>
      </c>
      <c r="T26" s="35">
        <v>66.7</v>
      </c>
      <c r="U26" s="35">
        <v>70.209999999999994</v>
      </c>
      <c r="V26" s="35">
        <v>71.039000000000001</v>
      </c>
      <c r="W26" s="35">
        <v>73.001000000000005</v>
      </c>
      <c r="X26" s="35">
        <v>74.058999999999997</v>
      </c>
      <c r="Y26" s="35">
        <v>70.417000000000002</v>
      </c>
      <c r="Z26" s="35">
        <v>74.459999999999994</v>
      </c>
      <c r="AA26" s="35">
        <v>71.933999999999997</v>
      </c>
      <c r="AB26" s="35">
        <v>73.769000000000005</v>
      </c>
      <c r="AC26" s="35">
        <v>64.231999999999999</v>
      </c>
      <c r="AD26" s="35">
        <v>65.667000000000002</v>
      </c>
      <c r="AE26" s="35"/>
      <c r="AF26" s="36">
        <f t="shared" si="1"/>
        <v>0</v>
      </c>
      <c r="AG26" s="66"/>
      <c r="AH26" s="66"/>
      <c r="AI26" s="66"/>
      <c r="AJ26" s="66"/>
      <c r="AK26" s="66"/>
      <c r="AL26" s="66"/>
      <c r="AM26" s="66"/>
    </row>
    <row r="27" spans="1:39" s="69" customFormat="1" ht="24.75" customHeight="1" x14ac:dyDescent="0.2">
      <c r="A27" s="37" t="s">
        <v>27</v>
      </c>
      <c r="B27" s="75">
        <f t="shared" ref="B27:G27" si="16">SUM(B25:B26)</f>
        <v>154.78800000000001</v>
      </c>
      <c r="C27" s="39">
        <f t="shared" si="16"/>
        <v>489.90000000000003</v>
      </c>
      <c r="D27" s="39">
        <f t="shared" si="16"/>
        <v>509.3</v>
      </c>
      <c r="E27" s="39">
        <f t="shared" si="16"/>
        <v>519.20000000000005</v>
      </c>
      <c r="F27" s="39">
        <f t="shared" si="16"/>
        <v>564.70000000000005</v>
      </c>
      <c r="G27" s="39">
        <f t="shared" si="16"/>
        <v>590.76700000000005</v>
      </c>
      <c r="H27" s="39">
        <f>H4+H6+H8+H10+H12+H14+H16+H18+H20+H22+H24+H26</f>
        <v>623.3119999999999</v>
      </c>
      <c r="I27" s="39">
        <f>I4+I6+I8+I10+I12+I14+I16+I18+I20+I22+I24+I26</f>
        <v>648.80999999999995</v>
      </c>
      <c r="J27" s="39">
        <v>631.87</v>
      </c>
      <c r="K27" s="39">
        <f t="shared" ref="K27:AD27" si="17">K4+K6+K8+K10+K12+K14+K16+K18+K20+K22+K24+K26</f>
        <v>638.88</v>
      </c>
      <c r="L27" s="39">
        <f t="shared" si="17"/>
        <v>656.95400000000006</v>
      </c>
      <c r="M27" s="39">
        <f t="shared" si="17"/>
        <v>675.96499999999992</v>
      </c>
      <c r="N27" s="39">
        <f t="shared" si="17"/>
        <v>647.65300000000002</v>
      </c>
      <c r="O27" s="39">
        <f t="shared" si="17"/>
        <v>654.29499999999996</v>
      </c>
      <c r="P27" s="39">
        <f t="shared" si="17"/>
        <v>670.32100000000014</v>
      </c>
      <c r="Q27" s="39">
        <f t="shared" si="17"/>
        <v>671.76200000000006</v>
      </c>
      <c r="R27" s="39">
        <f t="shared" si="17"/>
        <v>656.29599999999994</v>
      </c>
      <c r="S27" s="39">
        <f t="shared" si="17"/>
        <v>703.71500000000003</v>
      </c>
      <c r="T27" s="39">
        <f t="shared" si="17"/>
        <v>721.59400000000005</v>
      </c>
      <c r="U27" s="39">
        <f t="shared" si="17"/>
        <v>749.4799999999999</v>
      </c>
      <c r="V27" s="39">
        <f t="shared" si="17"/>
        <v>771.99300000000005</v>
      </c>
      <c r="W27" s="39">
        <f t="shared" si="17"/>
        <v>794.08799999999997</v>
      </c>
      <c r="X27" s="39">
        <f t="shared" si="17"/>
        <v>810.97400000000005</v>
      </c>
      <c r="Y27" s="39">
        <f t="shared" si="17"/>
        <v>805.94100000000003</v>
      </c>
      <c r="Z27" s="39">
        <f t="shared" si="17"/>
        <v>809.86200000000008</v>
      </c>
      <c r="AA27" s="39">
        <f t="shared" si="17"/>
        <v>816.37299999999993</v>
      </c>
      <c r="AB27" s="39">
        <f t="shared" si="17"/>
        <v>811.51199999999994</v>
      </c>
      <c r="AC27" s="39">
        <f t="shared" si="17"/>
        <v>746.28100000000006</v>
      </c>
      <c r="AD27" s="39">
        <f t="shared" si="17"/>
        <v>760.71800000000007</v>
      </c>
      <c r="AE27" s="39">
        <f>SUM(AD27*AF7)</f>
        <v>718.44775725944817</v>
      </c>
      <c r="AF27" s="41" t="s">
        <v>28</v>
      </c>
      <c r="AG27" s="68"/>
      <c r="AH27" s="68"/>
      <c r="AI27" s="68"/>
      <c r="AJ27" s="68"/>
      <c r="AK27" s="68"/>
      <c r="AL27" s="68"/>
      <c r="AM27" s="68"/>
    </row>
    <row r="28" spans="1:39" s="69" customFormat="1" ht="14.45" customHeight="1" x14ac:dyDescent="0.2">
      <c r="A28" s="76"/>
      <c r="B28" s="77"/>
      <c r="C28" s="77"/>
      <c r="D28" s="78">
        <f t="shared" ref="D28:I28" si="18">SUM(D27/C27)</f>
        <v>1.0395999183506837</v>
      </c>
      <c r="E28" s="78">
        <f t="shared" si="18"/>
        <v>1.0194384449244061</v>
      </c>
      <c r="F28" s="78">
        <f t="shared" si="18"/>
        <v>1.0876348228043142</v>
      </c>
      <c r="G28" s="78">
        <f t="shared" si="18"/>
        <v>1.0461607933415973</v>
      </c>
      <c r="H28" s="78">
        <f t="shared" si="18"/>
        <v>1.0550894007282057</v>
      </c>
      <c r="I28" s="78">
        <f t="shared" si="18"/>
        <v>1.0409072823882743</v>
      </c>
      <c r="J28" s="78">
        <f>SUM(631.87/I27)</f>
        <v>0.9738906613646523</v>
      </c>
      <c r="K28" s="78">
        <f>SUM(K27/631.87)</f>
        <v>1.0110940541567095</v>
      </c>
      <c r="L28" s="78">
        <f t="shared" ref="L28:AE28" si="19">SUM(L27/K27)</f>
        <v>1.0282901327322815</v>
      </c>
      <c r="M28" s="78">
        <f t="shared" si="19"/>
        <v>1.0289380991667603</v>
      </c>
      <c r="N28" s="78">
        <f t="shared" si="19"/>
        <v>0.95811617465401333</v>
      </c>
      <c r="O28" s="78">
        <f t="shared" si="19"/>
        <v>1.0102554917525279</v>
      </c>
      <c r="P28" s="78">
        <f t="shared" si="19"/>
        <v>1.0244935388471563</v>
      </c>
      <c r="Q28" s="78">
        <f t="shared" si="19"/>
        <v>1.0021497163299373</v>
      </c>
      <c r="R28" s="78">
        <f t="shared" si="19"/>
        <v>0.97697696505607623</v>
      </c>
      <c r="S28" s="78">
        <f t="shared" si="19"/>
        <v>1.0722524592561895</v>
      </c>
      <c r="T28" s="78">
        <f t="shared" si="19"/>
        <v>1.0254065921573365</v>
      </c>
      <c r="U28" s="78">
        <f t="shared" si="19"/>
        <v>1.038644999819843</v>
      </c>
      <c r="V28" s="78">
        <f t="shared" si="19"/>
        <v>1.0300381597907884</v>
      </c>
      <c r="W28" s="78">
        <f t="shared" si="19"/>
        <v>1.0286207258355968</v>
      </c>
      <c r="X28" s="78">
        <f t="shared" si="19"/>
        <v>1.0212646457319592</v>
      </c>
      <c r="Y28" s="78">
        <f t="shared" si="19"/>
        <v>0.99379388241793198</v>
      </c>
      <c r="Z28" s="78">
        <f t="shared" si="19"/>
        <v>1.0048651203996324</v>
      </c>
      <c r="AA28" s="78">
        <f t="shared" si="19"/>
        <v>1.0080396413216077</v>
      </c>
      <c r="AB28" s="78">
        <f t="shared" si="19"/>
        <v>0.99404561395342572</v>
      </c>
      <c r="AC28" s="78">
        <f t="shared" si="19"/>
        <v>0.91961794773213468</v>
      </c>
      <c r="AD28" s="78">
        <f t="shared" si="19"/>
        <v>1.0193452600293991</v>
      </c>
      <c r="AE28" s="78">
        <f t="shared" si="19"/>
        <v>0.94443375503070537</v>
      </c>
      <c r="AF28" s="78"/>
      <c r="AG28" s="79"/>
      <c r="AK28" s="68"/>
    </row>
    <row r="29" spans="1:39" x14ac:dyDescent="0.2">
      <c r="A29" s="50" t="s">
        <v>29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/>
      <c r="X29" s="51"/>
      <c r="Y29" s="51"/>
      <c r="Z29" s="51"/>
      <c r="AA29" s="51"/>
      <c r="AB29" s="51"/>
      <c r="AC29" s="51"/>
      <c r="AD29" s="51"/>
      <c r="AE29" s="51"/>
    </row>
    <row r="30" spans="1:39" x14ac:dyDescent="0.2">
      <c r="A30" s="50" t="s">
        <v>30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/>
      <c r="X30" s="51"/>
      <c r="Y30" s="51"/>
      <c r="Z30" s="51"/>
      <c r="AA30" s="51"/>
      <c r="AB30" s="51"/>
      <c r="AC30" s="51"/>
      <c r="AD30" s="51"/>
      <c r="AE30" s="51"/>
    </row>
    <row r="31" spans="1:39" x14ac:dyDescent="0.2">
      <c r="A31" s="53" t="s">
        <v>31</v>
      </c>
      <c r="B31" s="54"/>
      <c r="C31" s="55"/>
      <c r="D31" s="55"/>
      <c r="E31" s="55"/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</row>
    <row r="33" spans="1:31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/>
      <c r="X33" s="51"/>
      <c r="Y33" s="51"/>
      <c r="Z33" s="51"/>
      <c r="AA33" s="51"/>
      <c r="AB33" s="51"/>
      <c r="AC33" s="51"/>
      <c r="AD33" s="51"/>
      <c r="AE33" s="51"/>
    </row>
    <row r="34" spans="1:31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1"/>
      <c r="X34" s="51"/>
      <c r="Y34" s="51"/>
      <c r="Z34" s="51"/>
      <c r="AA34" s="51"/>
      <c r="AB34" s="51"/>
      <c r="AC34" s="51"/>
      <c r="AD34" s="51"/>
      <c r="AE34" s="51"/>
    </row>
    <row r="35" spans="1:31" x14ac:dyDescent="0.2">
      <c r="A35" s="53"/>
      <c r="B35" s="54"/>
      <c r="C35" s="55"/>
      <c r="D35" s="55"/>
      <c r="E35" s="55"/>
      <c r="F35" s="54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</row>
    <row r="40" spans="1:31" x14ac:dyDescent="0.2">
      <c r="B40" s="61"/>
      <c r="C40" s="61"/>
      <c r="D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F1"/>
    <mergeCell ref="A2:AF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85F6-2C3F-4B7E-9FE6-864419E7CD61}">
  <sheetPr>
    <pageSetUpPr fitToPage="1"/>
  </sheetPr>
  <dimension ref="A1:AL54"/>
  <sheetViews>
    <sheetView zoomScaleNormal="100" workbookViewId="0">
      <pane xSplit="2" topLeftCell="H1" activePane="topRight" state="frozen"/>
      <selection activeCell="AD27" sqref="AD27"/>
      <selection pane="topRight" activeCell="AD27" sqref="AD27"/>
    </sheetView>
  </sheetViews>
  <sheetFormatPr defaultColWidth="9.140625" defaultRowHeight="12.75" x14ac:dyDescent="0.2"/>
  <cols>
    <col min="1" max="1" width="14.85546875" style="55" customWidth="1"/>
    <col min="2" max="2" width="13.5703125" style="2" hidden="1" customWidth="1"/>
    <col min="3" max="8" width="7.28515625" style="2" customWidth="1"/>
    <col min="9" max="31" width="7.28515625" style="135" customWidth="1"/>
    <col min="32" max="32" width="8.7109375" style="62" bestFit="1" customWidth="1"/>
    <col min="33" max="34" width="9.140625" style="2"/>
    <col min="35" max="35" width="16.140625" style="42" customWidth="1"/>
    <col min="36" max="37" width="16.140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7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7" ht="14.25" customHeight="1" x14ac:dyDescent="0.2">
      <c r="A3" s="80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83">
        <v>1999</v>
      </c>
      <c r="I3" s="83">
        <v>2000</v>
      </c>
      <c r="J3" s="83">
        <v>2001</v>
      </c>
      <c r="K3" s="83">
        <v>2002</v>
      </c>
      <c r="L3" s="83">
        <v>2003</v>
      </c>
      <c r="M3" s="83">
        <v>2004</v>
      </c>
      <c r="N3" s="83">
        <v>2005</v>
      </c>
      <c r="O3" s="83">
        <v>2006</v>
      </c>
      <c r="P3" s="83">
        <v>2007</v>
      </c>
      <c r="Q3" s="83">
        <v>2008</v>
      </c>
      <c r="R3" s="83">
        <v>2009</v>
      </c>
      <c r="S3" s="83">
        <v>2010</v>
      </c>
      <c r="T3" s="83">
        <v>2011</v>
      </c>
      <c r="U3" s="83">
        <v>2012</v>
      </c>
      <c r="V3" s="83" t="s">
        <v>3</v>
      </c>
      <c r="W3" s="83" t="s">
        <v>4</v>
      </c>
      <c r="X3" s="83" t="s">
        <v>5</v>
      </c>
      <c r="Y3" s="83" t="s">
        <v>6</v>
      </c>
      <c r="Z3" s="83" t="s">
        <v>7</v>
      </c>
      <c r="AA3" s="83" t="s">
        <v>8</v>
      </c>
      <c r="AB3" s="83" t="s">
        <v>9</v>
      </c>
      <c r="AC3" s="83" t="s">
        <v>10</v>
      </c>
      <c r="AD3" s="83" t="s">
        <v>11</v>
      </c>
      <c r="AE3" s="83" t="s">
        <v>12</v>
      </c>
      <c r="AF3" s="84" t="s">
        <v>13</v>
      </c>
      <c r="AI3" s="85"/>
    </row>
    <row r="4" spans="1:37" s="17" customFormat="1" ht="14.25" customHeight="1" x14ac:dyDescent="0.3">
      <c r="A4" s="11" t="s">
        <v>14</v>
      </c>
      <c r="B4" s="86">
        <v>29.468</v>
      </c>
      <c r="C4" s="87">
        <v>0.27</v>
      </c>
      <c r="D4" s="88">
        <v>0.35</v>
      </c>
      <c r="E4" s="89">
        <v>0.72</v>
      </c>
      <c r="F4" s="89">
        <v>1.56</v>
      </c>
      <c r="G4" s="90">
        <v>2.11</v>
      </c>
      <c r="H4" s="88">
        <v>2.46</v>
      </c>
      <c r="I4" s="91">
        <v>2.38</v>
      </c>
      <c r="J4" s="92">
        <v>3.5270000000000001</v>
      </c>
      <c r="K4" s="92">
        <v>4.5860000000000003</v>
      </c>
      <c r="L4" s="92">
        <v>4.5119999999999996</v>
      </c>
      <c r="M4" s="92">
        <v>5.91</v>
      </c>
      <c r="N4" s="93">
        <v>5.71</v>
      </c>
      <c r="O4" s="91">
        <v>6.7949999999999999</v>
      </c>
      <c r="P4" s="92">
        <v>6.282</v>
      </c>
      <c r="Q4" s="91">
        <v>7.6280000000000001</v>
      </c>
      <c r="R4" s="91">
        <v>7.9690000000000003</v>
      </c>
      <c r="S4" s="91">
        <v>7.9119999999999999</v>
      </c>
      <c r="T4" s="91">
        <v>8.2230000000000008</v>
      </c>
      <c r="U4" s="91">
        <v>8.7859999999999996</v>
      </c>
      <c r="V4" s="91">
        <v>9.0749999999999993</v>
      </c>
      <c r="W4" s="91">
        <v>10.625999999999999</v>
      </c>
      <c r="X4" s="91">
        <v>9.65</v>
      </c>
      <c r="Y4" s="91">
        <v>11.192</v>
      </c>
      <c r="Z4" s="91">
        <v>10.916</v>
      </c>
      <c r="AA4" s="91">
        <v>13.935</v>
      </c>
      <c r="AB4" s="91">
        <v>16.486999999999998</v>
      </c>
      <c r="AC4" s="91">
        <v>17.058</v>
      </c>
      <c r="AD4" s="94">
        <v>16.038</v>
      </c>
      <c r="AE4" s="94">
        <v>19.847999999999999</v>
      </c>
      <c r="AF4" s="16">
        <f>SUM(AE4/AD4)</f>
        <v>1.2375607931163486</v>
      </c>
      <c r="AH4" s="95"/>
      <c r="AI4" s="96"/>
      <c r="AJ4" s="96"/>
      <c r="AK4" s="96"/>
    </row>
    <row r="5" spans="1:37" ht="14.25" customHeight="1" x14ac:dyDescent="0.3">
      <c r="A5" s="18" t="s">
        <v>15</v>
      </c>
      <c r="B5" s="97"/>
      <c r="C5" s="30">
        <f t="shared" ref="C5:AE5" si="0">SUM(C4)</f>
        <v>0.27</v>
      </c>
      <c r="D5" s="98">
        <f t="shared" si="0"/>
        <v>0.35</v>
      </c>
      <c r="E5" s="99">
        <f t="shared" si="0"/>
        <v>0.72</v>
      </c>
      <c r="F5" s="99">
        <f t="shared" si="0"/>
        <v>1.56</v>
      </c>
      <c r="G5" s="100">
        <f t="shared" si="0"/>
        <v>2.11</v>
      </c>
      <c r="H5" s="98">
        <f t="shared" si="0"/>
        <v>2.46</v>
      </c>
      <c r="I5" s="101">
        <f t="shared" si="0"/>
        <v>2.38</v>
      </c>
      <c r="J5" s="101">
        <f t="shared" si="0"/>
        <v>3.5270000000000001</v>
      </c>
      <c r="K5" s="101">
        <f t="shared" si="0"/>
        <v>4.5860000000000003</v>
      </c>
      <c r="L5" s="101">
        <f t="shared" si="0"/>
        <v>4.5119999999999996</v>
      </c>
      <c r="M5" s="101">
        <f t="shared" si="0"/>
        <v>5.91</v>
      </c>
      <c r="N5" s="101">
        <f t="shared" si="0"/>
        <v>5.71</v>
      </c>
      <c r="O5" s="101">
        <f t="shared" si="0"/>
        <v>6.7949999999999999</v>
      </c>
      <c r="P5" s="101">
        <f t="shared" si="0"/>
        <v>6.282</v>
      </c>
      <c r="Q5" s="101">
        <f t="shared" si="0"/>
        <v>7.6280000000000001</v>
      </c>
      <c r="R5" s="101">
        <f t="shared" si="0"/>
        <v>7.9690000000000003</v>
      </c>
      <c r="S5" s="101">
        <f t="shared" si="0"/>
        <v>7.9119999999999999</v>
      </c>
      <c r="T5" s="101">
        <f t="shared" si="0"/>
        <v>8.2230000000000008</v>
      </c>
      <c r="U5" s="101">
        <f t="shared" si="0"/>
        <v>8.7859999999999996</v>
      </c>
      <c r="V5" s="101">
        <f t="shared" si="0"/>
        <v>9.0749999999999993</v>
      </c>
      <c r="W5" s="101">
        <f t="shared" si="0"/>
        <v>10.625999999999999</v>
      </c>
      <c r="X5" s="101">
        <f t="shared" si="0"/>
        <v>9.65</v>
      </c>
      <c r="Y5" s="101">
        <f t="shared" si="0"/>
        <v>11.192</v>
      </c>
      <c r="Z5" s="101">
        <f t="shared" si="0"/>
        <v>10.916</v>
      </c>
      <c r="AA5" s="101">
        <f t="shared" si="0"/>
        <v>13.935</v>
      </c>
      <c r="AB5" s="101">
        <f t="shared" si="0"/>
        <v>16.486999999999998</v>
      </c>
      <c r="AC5" s="101">
        <f t="shared" si="0"/>
        <v>17.058</v>
      </c>
      <c r="AD5" s="102">
        <f t="shared" si="0"/>
        <v>16.038</v>
      </c>
      <c r="AE5" s="102">
        <f t="shared" si="0"/>
        <v>19.847999999999999</v>
      </c>
      <c r="AF5" s="22">
        <f t="shared" ref="AF5:AF26" si="1">SUM(AE5/AD5)</f>
        <v>1.2375607931163486</v>
      </c>
      <c r="AH5" s="103"/>
      <c r="AI5" s="104"/>
      <c r="AJ5" s="104"/>
      <c r="AK5" s="104"/>
    </row>
    <row r="6" spans="1:37" s="17" customFormat="1" ht="14.25" customHeight="1" x14ac:dyDescent="0.3">
      <c r="A6" s="11" t="s">
        <v>16</v>
      </c>
      <c r="B6" s="105">
        <v>27.055</v>
      </c>
      <c r="C6" s="29">
        <v>0.18</v>
      </c>
      <c r="D6" s="106">
        <v>0.62</v>
      </c>
      <c r="E6" s="107">
        <v>0.49</v>
      </c>
      <c r="F6" s="107">
        <v>0.95</v>
      </c>
      <c r="G6" s="90">
        <v>1.8</v>
      </c>
      <c r="H6" s="106">
        <v>1.92</v>
      </c>
      <c r="I6" s="91">
        <v>2.64</v>
      </c>
      <c r="J6" s="91">
        <v>2.9</v>
      </c>
      <c r="K6" s="91">
        <v>3.1389999999999998</v>
      </c>
      <c r="L6" s="91">
        <v>4.2510000000000003</v>
      </c>
      <c r="M6" s="91">
        <v>5.0289999999999999</v>
      </c>
      <c r="N6" s="93">
        <v>5.3</v>
      </c>
      <c r="O6" s="91">
        <v>5.4589999999999996</v>
      </c>
      <c r="P6" s="91">
        <v>6.907</v>
      </c>
      <c r="Q6" s="91">
        <v>7.69</v>
      </c>
      <c r="R6" s="91">
        <v>6.2910000000000004</v>
      </c>
      <c r="S6" s="91">
        <v>7.2089999999999996</v>
      </c>
      <c r="T6" s="91">
        <v>6.9349999999999996</v>
      </c>
      <c r="U6" s="91">
        <v>7.4509999999999996</v>
      </c>
      <c r="V6" s="91">
        <v>7.774</v>
      </c>
      <c r="W6" s="91">
        <v>8.0039999999999996</v>
      </c>
      <c r="X6" s="91">
        <v>8.0350000000000001</v>
      </c>
      <c r="Y6" s="91">
        <v>11.78</v>
      </c>
      <c r="Z6" s="91">
        <v>8.8979999999999997</v>
      </c>
      <c r="AA6" s="91">
        <v>10.223000000000001</v>
      </c>
      <c r="AB6" s="91">
        <v>13.391999999999999</v>
      </c>
      <c r="AC6" s="91">
        <v>15.034000000000001</v>
      </c>
      <c r="AD6" s="94">
        <v>15.651</v>
      </c>
      <c r="AE6" s="94">
        <v>17.187000000000001</v>
      </c>
      <c r="AF6" s="23">
        <f t="shared" si="1"/>
        <v>1.0981406938853748</v>
      </c>
      <c r="AH6" s="95"/>
      <c r="AI6" s="96"/>
      <c r="AJ6" s="96"/>
      <c r="AK6" s="96"/>
    </row>
    <row r="7" spans="1:37" ht="14.25" customHeight="1" x14ac:dyDescent="0.3">
      <c r="A7" s="18" t="s">
        <v>15</v>
      </c>
      <c r="B7" s="97"/>
      <c r="C7" s="30">
        <f t="shared" ref="C7:AD7" si="2">SUM(C5:C6)</f>
        <v>0.45</v>
      </c>
      <c r="D7" s="98">
        <f t="shared" si="2"/>
        <v>0.97</v>
      </c>
      <c r="E7" s="99">
        <f t="shared" si="2"/>
        <v>1.21</v>
      </c>
      <c r="F7" s="99">
        <f t="shared" si="2"/>
        <v>2.5099999999999998</v>
      </c>
      <c r="G7" s="100">
        <f t="shared" si="2"/>
        <v>3.91</v>
      </c>
      <c r="H7" s="98">
        <f t="shared" si="2"/>
        <v>4.38</v>
      </c>
      <c r="I7" s="101">
        <f t="shared" si="2"/>
        <v>5.0199999999999996</v>
      </c>
      <c r="J7" s="101">
        <f t="shared" si="2"/>
        <v>6.4269999999999996</v>
      </c>
      <c r="K7" s="101">
        <f t="shared" si="2"/>
        <v>7.7249999999999996</v>
      </c>
      <c r="L7" s="101">
        <f t="shared" si="2"/>
        <v>8.7629999999999999</v>
      </c>
      <c r="M7" s="101">
        <f t="shared" si="2"/>
        <v>10.939</v>
      </c>
      <c r="N7" s="101">
        <f t="shared" si="2"/>
        <v>11.01</v>
      </c>
      <c r="O7" s="101">
        <f t="shared" si="2"/>
        <v>12.254</v>
      </c>
      <c r="P7" s="101">
        <f t="shared" si="2"/>
        <v>13.189</v>
      </c>
      <c r="Q7" s="101">
        <f t="shared" si="2"/>
        <v>15.318000000000001</v>
      </c>
      <c r="R7" s="101">
        <f t="shared" si="2"/>
        <v>14.260000000000002</v>
      </c>
      <c r="S7" s="101">
        <f t="shared" si="2"/>
        <v>15.120999999999999</v>
      </c>
      <c r="T7" s="101">
        <f t="shared" si="2"/>
        <v>15.158000000000001</v>
      </c>
      <c r="U7" s="101">
        <f t="shared" si="2"/>
        <v>16.236999999999998</v>
      </c>
      <c r="V7" s="101">
        <f t="shared" si="2"/>
        <v>16.849</v>
      </c>
      <c r="W7" s="101">
        <f t="shared" si="2"/>
        <v>18.63</v>
      </c>
      <c r="X7" s="101">
        <f t="shared" si="2"/>
        <v>17.685000000000002</v>
      </c>
      <c r="Y7" s="101">
        <f t="shared" si="2"/>
        <v>22.972000000000001</v>
      </c>
      <c r="Z7" s="101">
        <f t="shared" si="2"/>
        <v>19.814</v>
      </c>
      <c r="AA7" s="101">
        <f t="shared" si="2"/>
        <v>24.158000000000001</v>
      </c>
      <c r="AB7" s="101">
        <f t="shared" si="2"/>
        <v>29.878999999999998</v>
      </c>
      <c r="AC7" s="101">
        <f t="shared" si="2"/>
        <v>32.091999999999999</v>
      </c>
      <c r="AD7" s="102">
        <f t="shared" si="2"/>
        <v>31.689</v>
      </c>
      <c r="AE7" s="102">
        <f t="shared" ref="AE7" si="3">SUM(AE5:AE6)</f>
        <v>37.034999999999997</v>
      </c>
      <c r="AF7" s="22">
        <f t="shared" si="1"/>
        <v>1.1687020732746378</v>
      </c>
      <c r="AH7" s="103"/>
      <c r="AI7" s="104"/>
      <c r="AJ7" s="104"/>
      <c r="AK7" s="104"/>
    </row>
    <row r="8" spans="1:37" s="17" customFormat="1" ht="14.25" customHeight="1" x14ac:dyDescent="0.3">
      <c r="A8" s="11" t="s">
        <v>17</v>
      </c>
      <c r="B8" s="105">
        <v>28.225000000000001</v>
      </c>
      <c r="C8" s="29">
        <v>0.13</v>
      </c>
      <c r="D8" s="106">
        <v>0.75</v>
      </c>
      <c r="E8" s="107">
        <v>0.77</v>
      </c>
      <c r="F8" s="107">
        <v>1.1499999999999999</v>
      </c>
      <c r="G8" s="108">
        <v>1.52</v>
      </c>
      <c r="H8" s="109">
        <v>2.34</v>
      </c>
      <c r="I8" s="110">
        <v>3.3</v>
      </c>
      <c r="J8" s="110">
        <v>3.5680000000000001</v>
      </c>
      <c r="K8" s="110">
        <v>4.1210000000000004</v>
      </c>
      <c r="L8" s="110">
        <v>5.64</v>
      </c>
      <c r="M8" s="110">
        <v>6.0259999999999998</v>
      </c>
      <c r="N8" s="111">
        <v>5.95</v>
      </c>
      <c r="O8" s="110">
        <v>6.3650000000000002</v>
      </c>
      <c r="P8" s="110">
        <v>6.4089999999999998</v>
      </c>
      <c r="Q8" s="110">
        <v>6.7519999999999998</v>
      </c>
      <c r="R8" s="110">
        <v>6.9240000000000004</v>
      </c>
      <c r="S8" s="110">
        <v>7.8390000000000004</v>
      </c>
      <c r="T8" s="110">
        <v>7.7670000000000003</v>
      </c>
      <c r="U8" s="110">
        <v>9.3759999999999994</v>
      </c>
      <c r="V8" s="110">
        <v>8.75</v>
      </c>
      <c r="W8" s="110">
        <v>8.1280000000000001</v>
      </c>
      <c r="X8" s="110">
        <v>9.6989999999999998</v>
      </c>
      <c r="Y8" s="110">
        <v>11.093</v>
      </c>
      <c r="Z8" s="110">
        <v>12.584</v>
      </c>
      <c r="AA8" s="110">
        <v>13.307</v>
      </c>
      <c r="AB8" s="110">
        <v>13.952</v>
      </c>
      <c r="AC8" s="110">
        <v>17.190000000000001</v>
      </c>
      <c r="AD8" s="112">
        <v>18.321999999999999</v>
      </c>
      <c r="AE8" s="112">
        <v>18.902999999999999</v>
      </c>
      <c r="AF8" s="23">
        <f t="shared" si="1"/>
        <v>1.0317105119528436</v>
      </c>
      <c r="AH8" s="113"/>
      <c r="AI8" s="96"/>
      <c r="AJ8" s="96"/>
      <c r="AK8" s="96"/>
    </row>
    <row r="9" spans="1:37" ht="14.25" customHeight="1" x14ac:dyDescent="0.3">
      <c r="A9" s="18" t="s">
        <v>15</v>
      </c>
      <c r="B9" s="97"/>
      <c r="C9" s="30">
        <f t="shared" ref="C9:AE9" si="4">SUM(C7:C8)</f>
        <v>0.58000000000000007</v>
      </c>
      <c r="D9" s="98">
        <f t="shared" si="4"/>
        <v>1.72</v>
      </c>
      <c r="E9" s="99">
        <f t="shared" si="4"/>
        <v>1.98</v>
      </c>
      <c r="F9" s="99">
        <f t="shared" si="4"/>
        <v>3.6599999999999997</v>
      </c>
      <c r="G9" s="114">
        <f t="shared" si="4"/>
        <v>5.43</v>
      </c>
      <c r="H9" s="115">
        <f t="shared" si="4"/>
        <v>6.72</v>
      </c>
      <c r="I9" s="116">
        <f t="shared" si="4"/>
        <v>8.32</v>
      </c>
      <c r="J9" s="116">
        <f t="shared" si="4"/>
        <v>9.9949999999999992</v>
      </c>
      <c r="K9" s="116">
        <f t="shared" si="4"/>
        <v>11.846</v>
      </c>
      <c r="L9" s="116">
        <f t="shared" si="4"/>
        <v>14.402999999999999</v>
      </c>
      <c r="M9" s="116">
        <f t="shared" si="4"/>
        <v>16.965</v>
      </c>
      <c r="N9" s="116">
        <f t="shared" si="4"/>
        <v>16.96</v>
      </c>
      <c r="O9" s="116">
        <f t="shared" si="4"/>
        <v>18.619</v>
      </c>
      <c r="P9" s="116">
        <f t="shared" si="4"/>
        <v>19.597999999999999</v>
      </c>
      <c r="Q9" s="116">
        <f t="shared" si="4"/>
        <v>22.07</v>
      </c>
      <c r="R9" s="116">
        <f t="shared" si="4"/>
        <v>21.184000000000001</v>
      </c>
      <c r="S9" s="116">
        <f t="shared" si="4"/>
        <v>22.96</v>
      </c>
      <c r="T9" s="116">
        <f t="shared" si="4"/>
        <v>22.925000000000001</v>
      </c>
      <c r="U9" s="116">
        <f t="shared" si="4"/>
        <v>25.613</v>
      </c>
      <c r="V9" s="101">
        <f t="shared" si="4"/>
        <v>25.599</v>
      </c>
      <c r="W9" s="101">
        <f t="shared" si="4"/>
        <v>26.757999999999999</v>
      </c>
      <c r="X9" s="101">
        <f t="shared" si="4"/>
        <v>27.384</v>
      </c>
      <c r="Y9" s="101">
        <f t="shared" si="4"/>
        <v>34.064999999999998</v>
      </c>
      <c r="Z9" s="101">
        <f t="shared" si="4"/>
        <v>32.397999999999996</v>
      </c>
      <c r="AA9" s="101">
        <f t="shared" si="4"/>
        <v>37.465000000000003</v>
      </c>
      <c r="AB9" s="101">
        <f t="shared" si="4"/>
        <v>43.830999999999996</v>
      </c>
      <c r="AC9" s="101">
        <f t="shared" si="4"/>
        <v>49.281999999999996</v>
      </c>
      <c r="AD9" s="102">
        <f t="shared" si="4"/>
        <v>50.010999999999996</v>
      </c>
      <c r="AE9" s="102">
        <f t="shared" si="4"/>
        <v>55.937999999999995</v>
      </c>
      <c r="AF9" s="22">
        <f t="shared" si="1"/>
        <v>1.118513926936074</v>
      </c>
      <c r="AH9" s="117"/>
      <c r="AI9" s="104"/>
      <c r="AJ9" s="104"/>
      <c r="AK9" s="104"/>
    </row>
    <row r="10" spans="1:37" s="17" customFormat="1" ht="14.25" customHeight="1" x14ac:dyDescent="0.3">
      <c r="A10" s="11" t="s">
        <v>18</v>
      </c>
      <c r="B10" s="105">
        <v>29.606999999999999</v>
      </c>
      <c r="C10" s="29">
        <v>0.35</v>
      </c>
      <c r="D10" s="106">
        <v>0.62</v>
      </c>
      <c r="E10" s="107">
        <v>0.64</v>
      </c>
      <c r="F10" s="107">
        <v>1</v>
      </c>
      <c r="G10" s="90">
        <v>1.71</v>
      </c>
      <c r="H10" s="106">
        <v>2.25</v>
      </c>
      <c r="I10" s="91">
        <v>2.86</v>
      </c>
      <c r="J10" s="91">
        <v>3.59</v>
      </c>
      <c r="K10" s="91">
        <v>4.0750000000000002</v>
      </c>
      <c r="L10" s="91">
        <v>5.1269999999999998</v>
      </c>
      <c r="M10" s="91">
        <v>5.8179999999999996</v>
      </c>
      <c r="N10" s="93">
        <v>5.93</v>
      </c>
      <c r="O10" s="91">
        <v>5.9370000000000003</v>
      </c>
      <c r="P10" s="91">
        <v>6.444</v>
      </c>
      <c r="Q10" s="91">
        <v>7.3090000000000002</v>
      </c>
      <c r="R10" s="91">
        <v>7.6689999999999996</v>
      </c>
      <c r="S10" s="91">
        <v>8.0440000000000005</v>
      </c>
      <c r="T10" s="91">
        <v>7.6449999999999996</v>
      </c>
      <c r="U10" s="91">
        <v>8.4489999999999998</v>
      </c>
      <c r="V10" s="91">
        <v>8.9160000000000004</v>
      </c>
      <c r="W10" s="91">
        <v>8.4689999999999994</v>
      </c>
      <c r="X10" s="91">
        <v>10.041</v>
      </c>
      <c r="Y10" s="91">
        <v>9.7710000000000008</v>
      </c>
      <c r="Z10" s="91">
        <v>10.581</v>
      </c>
      <c r="AA10" s="91">
        <v>12.019</v>
      </c>
      <c r="AB10" s="91">
        <v>13.26</v>
      </c>
      <c r="AC10" s="91">
        <v>13.814</v>
      </c>
      <c r="AD10" s="94">
        <v>16.213000000000001</v>
      </c>
      <c r="AE10" s="94">
        <v>16.606000000000002</v>
      </c>
      <c r="AF10" s="23">
        <f t="shared" si="1"/>
        <v>1.0242398075618331</v>
      </c>
      <c r="AH10" s="113"/>
      <c r="AI10" s="96"/>
    </row>
    <row r="11" spans="1:37" ht="14.25" customHeight="1" x14ac:dyDescent="0.3">
      <c r="A11" s="18" t="s">
        <v>15</v>
      </c>
      <c r="B11" s="97"/>
      <c r="C11" s="30">
        <f t="shared" ref="C11:AE11" si="5">SUM(C9:C10)</f>
        <v>0.93</v>
      </c>
      <c r="D11" s="98">
        <f t="shared" si="5"/>
        <v>2.34</v>
      </c>
      <c r="E11" s="99">
        <f t="shared" si="5"/>
        <v>2.62</v>
      </c>
      <c r="F11" s="99">
        <f t="shared" si="5"/>
        <v>4.66</v>
      </c>
      <c r="G11" s="100">
        <f t="shared" si="5"/>
        <v>7.14</v>
      </c>
      <c r="H11" s="98">
        <f t="shared" si="5"/>
        <v>8.9699999999999989</v>
      </c>
      <c r="I11" s="101">
        <f t="shared" si="5"/>
        <v>11.18</v>
      </c>
      <c r="J11" s="101">
        <f t="shared" si="5"/>
        <v>13.584999999999999</v>
      </c>
      <c r="K11" s="101">
        <f t="shared" si="5"/>
        <v>15.920999999999999</v>
      </c>
      <c r="L11" s="101">
        <f t="shared" si="5"/>
        <v>19.529999999999998</v>
      </c>
      <c r="M11" s="101">
        <f t="shared" si="5"/>
        <v>22.783000000000001</v>
      </c>
      <c r="N11" s="101">
        <f t="shared" si="5"/>
        <v>22.89</v>
      </c>
      <c r="O11" s="101">
        <f t="shared" si="5"/>
        <v>24.556000000000001</v>
      </c>
      <c r="P11" s="101">
        <f t="shared" si="5"/>
        <v>26.041999999999998</v>
      </c>
      <c r="Q11" s="101">
        <f t="shared" si="5"/>
        <v>29.379000000000001</v>
      </c>
      <c r="R11" s="101">
        <f t="shared" si="5"/>
        <v>28.853000000000002</v>
      </c>
      <c r="S11" s="116">
        <f t="shared" si="5"/>
        <v>31.004000000000001</v>
      </c>
      <c r="T11" s="116">
        <f t="shared" si="5"/>
        <v>30.57</v>
      </c>
      <c r="U11" s="116">
        <f t="shared" si="5"/>
        <v>34.061999999999998</v>
      </c>
      <c r="V11" s="101">
        <f t="shared" si="5"/>
        <v>34.515000000000001</v>
      </c>
      <c r="W11" s="101">
        <f t="shared" si="5"/>
        <v>35.226999999999997</v>
      </c>
      <c r="X11" s="101">
        <f t="shared" si="5"/>
        <v>37.424999999999997</v>
      </c>
      <c r="Y11" s="101">
        <f t="shared" si="5"/>
        <v>43.835999999999999</v>
      </c>
      <c r="Z11" s="101">
        <f t="shared" si="5"/>
        <v>42.978999999999999</v>
      </c>
      <c r="AA11" s="101">
        <f t="shared" si="5"/>
        <v>49.484000000000002</v>
      </c>
      <c r="AB11" s="101">
        <f t="shared" si="5"/>
        <v>57.090999999999994</v>
      </c>
      <c r="AC11" s="101">
        <f t="shared" si="5"/>
        <v>63.095999999999997</v>
      </c>
      <c r="AD11" s="102">
        <f t="shared" si="5"/>
        <v>66.22399999999999</v>
      </c>
      <c r="AE11" s="102">
        <f t="shared" si="5"/>
        <v>72.543999999999997</v>
      </c>
      <c r="AF11" s="22">
        <f t="shared" si="1"/>
        <v>1.0954336796327617</v>
      </c>
      <c r="AH11" s="103"/>
      <c r="AI11" s="104"/>
    </row>
    <row r="12" spans="1:37" s="17" customFormat="1" ht="14.25" customHeight="1" x14ac:dyDescent="0.3">
      <c r="A12" s="11" t="s">
        <v>19</v>
      </c>
      <c r="B12" s="105">
        <v>31.042999999999999</v>
      </c>
      <c r="C12" s="29">
        <v>0.45</v>
      </c>
      <c r="D12" s="106">
        <v>0.46</v>
      </c>
      <c r="E12" s="107">
        <v>0.79</v>
      </c>
      <c r="F12" s="107">
        <v>0.98</v>
      </c>
      <c r="G12" s="90">
        <v>1.42</v>
      </c>
      <c r="H12" s="106">
        <v>1.99</v>
      </c>
      <c r="I12" s="91">
        <v>3</v>
      </c>
      <c r="J12" s="91">
        <v>3.76</v>
      </c>
      <c r="K12" s="91">
        <v>4.1349999999999998</v>
      </c>
      <c r="L12" s="91">
        <v>4.8109999999999999</v>
      </c>
      <c r="M12" s="91">
        <v>5.05</v>
      </c>
      <c r="N12" s="93">
        <v>5.76</v>
      </c>
      <c r="O12" s="91">
        <v>6.3330000000000002</v>
      </c>
      <c r="P12" s="91">
        <v>6.6390000000000002</v>
      </c>
      <c r="Q12" s="91">
        <v>6.4039999999999999</v>
      </c>
      <c r="R12" s="91">
        <v>6.8659999999999997</v>
      </c>
      <c r="S12" s="91">
        <v>7.4960000000000004</v>
      </c>
      <c r="T12" s="91">
        <v>7.7119999999999997</v>
      </c>
      <c r="U12" s="91">
        <v>8.718</v>
      </c>
      <c r="V12" s="91">
        <v>8.7289999999999992</v>
      </c>
      <c r="W12" s="91">
        <v>8.782</v>
      </c>
      <c r="X12" s="91">
        <v>8.8219999999999992</v>
      </c>
      <c r="Y12" s="91">
        <v>10.164999999999999</v>
      </c>
      <c r="Z12" s="91">
        <v>11.725</v>
      </c>
      <c r="AA12" s="91">
        <v>12.773999999999999</v>
      </c>
      <c r="AB12" s="91">
        <v>13.654</v>
      </c>
      <c r="AC12" s="91">
        <v>12.798</v>
      </c>
      <c r="AD12" s="94">
        <v>14.581</v>
      </c>
      <c r="AE12" s="94"/>
      <c r="AF12" s="23">
        <f t="shared" si="1"/>
        <v>0</v>
      </c>
      <c r="AH12" s="113"/>
      <c r="AI12" s="96"/>
    </row>
    <row r="13" spans="1:37" ht="14.25" customHeight="1" x14ac:dyDescent="0.3">
      <c r="A13" s="18" t="s">
        <v>15</v>
      </c>
      <c r="B13" s="97"/>
      <c r="C13" s="30">
        <f t="shared" ref="C13:AD13" si="6">SUM(C11:C12)</f>
        <v>1.3800000000000001</v>
      </c>
      <c r="D13" s="98">
        <f t="shared" si="6"/>
        <v>2.8</v>
      </c>
      <c r="E13" s="99">
        <f t="shared" si="6"/>
        <v>3.41</v>
      </c>
      <c r="F13" s="99">
        <f t="shared" si="6"/>
        <v>5.6400000000000006</v>
      </c>
      <c r="G13" s="100">
        <f t="shared" si="6"/>
        <v>8.5599999999999987</v>
      </c>
      <c r="H13" s="98">
        <f t="shared" si="6"/>
        <v>10.959999999999999</v>
      </c>
      <c r="I13" s="98">
        <f t="shared" si="6"/>
        <v>14.18</v>
      </c>
      <c r="J13" s="101">
        <f t="shared" si="6"/>
        <v>17.344999999999999</v>
      </c>
      <c r="K13" s="101">
        <f t="shared" si="6"/>
        <v>20.055999999999997</v>
      </c>
      <c r="L13" s="101">
        <f t="shared" si="6"/>
        <v>24.340999999999998</v>
      </c>
      <c r="M13" s="101">
        <f t="shared" si="6"/>
        <v>27.833000000000002</v>
      </c>
      <c r="N13" s="101">
        <f t="shared" si="6"/>
        <v>28.65</v>
      </c>
      <c r="O13" s="101">
        <f t="shared" si="6"/>
        <v>30.889000000000003</v>
      </c>
      <c r="P13" s="101">
        <f t="shared" si="6"/>
        <v>32.680999999999997</v>
      </c>
      <c r="Q13" s="101">
        <f t="shared" si="6"/>
        <v>35.783000000000001</v>
      </c>
      <c r="R13" s="101">
        <f t="shared" si="6"/>
        <v>35.719000000000001</v>
      </c>
      <c r="S13" s="116">
        <f t="shared" si="6"/>
        <v>38.5</v>
      </c>
      <c r="T13" s="116">
        <f t="shared" si="6"/>
        <v>38.281999999999996</v>
      </c>
      <c r="U13" s="116">
        <f t="shared" si="6"/>
        <v>42.78</v>
      </c>
      <c r="V13" s="101">
        <f t="shared" si="6"/>
        <v>43.244</v>
      </c>
      <c r="W13" s="101">
        <f t="shared" si="6"/>
        <v>44.009</v>
      </c>
      <c r="X13" s="101">
        <f t="shared" si="6"/>
        <v>46.247</v>
      </c>
      <c r="Y13" s="101">
        <f t="shared" si="6"/>
        <v>54.000999999999998</v>
      </c>
      <c r="Z13" s="101">
        <f t="shared" si="6"/>
        <v>54.704000000000001</v>
      </c>
      <c r="AA13" s="101">
        <f t="shared" si="6"/>
        <v>62.258000000000003</v>
      </c>
      <c r="AB13" s="101">
        <f t="shared" si="6"/>
        <v>70.74499999999999</v>
      </c>
      <c r="AC13" s="101">
        <f t="shared" si="6"/>
        <v>75.893999999999991</v>
      </c>
      <c r="AD13" s="101">
        <f t="shared" si="6"/>
        <v>80.804999999999993</v>
      </c>
      <c r="AE13" s="101"/>
      <c r="AF13" s="22">
        <f t="shared" si="1"/>
        <v>0</v>
      </c>
      <c r="AH13" s="103"/>
      <c r="AI13" s="104"/>
    </row>
    <row r="14" spans="1:37" s="17" customFormat="1" ht="14.25" customHeight="1" x14ac:dyDescent="0.3">
      <c r="A14" s="11" t="s">
        <v>20</v>
      </c>
      <c r="B14" s="105">
        <v>29.597999999999999</v>
      </c>
      <c r="C14" s="29">
        <v>0.33</v>
      </c>
      <c r="D14" s="106">
        <v>0.4</v>
      </c>
      <c r="E14" s="107">
        <v>1.21</v>
      </c>
      <c r="F14" s="107">
        <v>1.23</v>
      </c>
      <c r="G14" s="90">
        <v>2.17</v>
      </c>
      <c r="H14" s="106">
        <v>2.2999999999999998</v>
      </c>
      <c r="I14" s="91">
        <v>4</v>
      </c>
      <c r="J14" s="91">
        <v>3.78</v>
      </c>
      <c r="K14" s="91">
        <v>3.9359999999999999</v>
      </c>
      <c r="L14" s="91">
        <v>5.4189999999999996</v>
      </c>
      <c r="M14" s="91">
        <v>5.6230000000000002</v>
      </c>
      <c r="N14" s="93">
        <v>6.14</v>
      </c>
      <c r="O14" s="91">
        <v>7.0419999999999998</v>
      </c>
      <c r="P14" s="91">
        <v>8.1419999999999995</v>
      </c>
      <c r="Q14" s="91">
        <v>6.5039999999999996</v>
      </c>
      <c r="R14" s="91">
        <v>7.4320000000000004</v>
      </c>
      <c r="S14" s="91">
        <v>8.7240000000000002</v>
      </c>
      <c r="T14" s="91">
        <v>7.6769999999999996</v>
      </c>
      <c r="U14" s="91">
        <v>8.4930000000000003</v>
      </c>
      <c r="V14" s="91">
        <v>8.0760000000000005</v>
      </c>
      <c r="W14" s="91">
        <v>8.65</v>
      </c>
      <c r="X14" s="91">
        <v>9.8699999999999992</v>
      </c>
      <c r="Y14" s="91">
        <v>11.145</v>
      </c>
      <c r="Z14" s="91">
        <v>12.436999999999999</v>
      </c>
      <c r="AA14" s="91">
        <v>11.532</v>
      </c>
      <c r="AB14" s="91">
        <v>12.645</v>
      </c>
      <c r="AC14" s="91">
        <v>14.903</v>
      </c>
      <c r="AD14" s="94">
        <v>15.989000000000001</v>
      </c>
      <c r="AE14" s="94"/>
      <c r="AF14" s="23">
        <f t="shared" si="1"/>
        <v>0</v>
      </c>
      <c r="AH14" s="95"/>
      <c r="AI14" s="96"/>
    </row>
    <row r="15" spans="1:37" ht="14.25" customHeight="1" x14ac:dyDescent="0.3">
      <c r="A15" s="18" t="s">
        <v>15</v>
      </c>
      <c r="B15" s="97"/>
      <c r="C15" s="30">
        <f t="shared" ref="C15:AD15" si="7">SUM(C13:C14)</f>
        <v>1.7100000000000002</v>
      </c>
      <c r="D15" s="98">
        <f t="shared" si="7"/>
        <v>3.1999999999999997</v>
      </c>
      <c r="E15" s="99">
        <f t="shared" si="7"/>
        <v>4.62</v>
      </c>
      <c r="F15" s="99">
        <f t="shared" si="7"/>
        <v>6.870000000000001</v>
      </c>
      <c r="G15" s="100">
        <f t="shared" si="7"/>
        <v>10.729999999999999</v>
      </c>
      <c r="H15" s="98">
        <f t="shared" si="7"/>
        <v>13.259999999999998</v>
      </c>
      <c r="I15" s="98">
        <f t="shared" si="7"/>
        <v>18.18</v>
      </c>
      <c r="J15" s="101">
        <f t="shared" si="7"/>
        <v>21.125</v>
      </c>
      <c r="K15" s="101">
        <f t="shared" si="7"/>
        <v>23.991999999999997</v>
      </c>
      <c r="L15" s="101">
        <f t="shared" si="7"/>
        <v>29.759999999999998</v>
      </c>
      <c r="M15" s="101">
        <f t="shared" si="7"/>
        <v>33.456000000000003</v>
      </c>
      <c r="N15" s="101">
        <f t="shared" si="7"/>
        <v>34.79</v>
      </c>
      <c r="O15" s="101">
        <f t="shared" si="7"/>
        <v>37.931000000000004</v>
      </c>
      <c r="P15" s="101">
        <f t="shared" si="7"/>
        <v>40.822999999999993</v>
      </c>
      <c r="Q15" s="101">
        <f t="shared" si="7"/>
        <v>42.286999999999999</v>
      </c>
      <c r="R15" s="101">
        <f t="shared" si="7"/>
        <v>43.151000000000003</v>
      </c>
      <c r="S15" s="116">
        <f t="shared" si="7"/>
        <v>47.224000000000004</v>
      </c>
      <c r="T15" s="116">
        <f t="shared" si="7"/>
        <v>45.958999999999996</v>
      </c>
      <c r="U15" s="116">
        <f t="shared" si="7"/>
        <v>51.273000000000003</v>
      </c>
      <c r="V15" s="101">
        <f t="shared" si="7"/>
        <v>51.32</v>
      </c>
      <c r="W15" s="101">
        <f t="shared" si="7"/>
        <v>52.658999999999999</v>
      </c>
      <c r="X15" s="101">
        <f t="shared" si="7"/>
        <v>56.116999999999997</v>
      </c>
      <c r="Y15" s="101">
        <f t="shared" si="7"/>
        <v>65.146000000000001</v>
      </c>
      <c r="Z15" s="101">
        <f t="shared" si="7"/>
        <v>67.141000000000005</v>
      </c>
      <c r="AA15" s="101">
        <f t="shared" si="7"/>
        <v>73.790000000000006</v>
      </c>
      <c r="AB15" s="101">
        <f t="shared" si="7"/>
        <v>83.389999999999986</v>
      </c>
      <c r="AC15" s="101">
        <f t="shared" si="7"/>
        <v>90.796999999999997</v>
      </c>
      <c r="AD15" s="101">
        <f t="shared" si="7"/>
        <v>96.793999999999997</v>
      </c>
      <c r="AE15" s="101"/>
      <c r="AF15" s="22">
        <f t="shared" si="1"/>
        <v>0</v>
      </c>
      <c r="AH15" s="103"/>
      <c r="AI15" s="104"/>
    </row>
    <row r="16" spans="1:37" s="17" customFormat="1" ht="14.25" customHeight="1" x14ac:dyDescent="0.3">
      <c r="A16" s="11" t="s">
        <v>21</v>
      </c>
      <c r="B16" s="118">
        <v>30.734999999999999</v>
      </c>
      <c r="C16" s="29">
        <v>0.38</v>
      </c>
      <c r="D16" s="106">
        <v>0.33</v>
      </c>
      <c r="E16" s="107">
        <v>1.07</v>
      </c>
      <c r="F16" s="107">
        <v>1.36</v>
      </c>
      <c r="G16" s="90">
        <v>1.79</v>
      </c>
      <c r="H16" s="106">
        <v>2.3199999999999998</v>
      </c>
      <c r="I16" s="91">
        <v>3.07</v>
      </c>
      <c r="J16" s="91">
        <v>3.37</v>
      </c>
      <c r="K16" s="91">
        <v>4.41</v>
      </c>
      <c r="L16" s="91">
        <v>5.6790000000000003</v>
      </c>
      <c r="M16" s="91">
        <v>5.4880000000000004</v>
      </c>
      <c r="N16" s="93">
        <v>5.57</v>
      </c>
      <c r="O16" s="91">
        <v>5.6319999999999997</v>
      </c>
      <c r="P16" s="91">
        <v>6.1619999999999999</v>
      </c>
      <c r="Q16" s="91">
        <v>6.7329999999999997</v>
      </c>
      <c r="R16" s="91">
        <v>7.8250000000000002</v>
      </c>
      <c r="S16" s="91">
        <v>7.3559999999999999</v>
      </c>
      <c r="T16" s="91">
        <v>6.7561999999999998</v>
      </c>
      <c r="U16" s="91">
        <v>7.4649999999999999</v>
      </c>
      <c r="V16" s="91">
        <v>8.3800000000000008</v>
      </c>
      <c r="W16" s="91">
        <v>9.1479999999999997</v>
      </c>
      <c r="X16" s="91">
        <v>9.73</v>
      </c>
      <c r="Y16" s="91">
        <v>9.3870000000000005</v>
      </c>
      <c r="Z16" s="91">
        <v>10.567</v>
      </c>
      <c r="AA16" s="91">
        <v>11.638</v>
      </c>
      <c r="AB16" s="91">
        <v>14.226000000000001</v>
      </c>
      <c r="AC16" s="91">
        <v>15.443</v>
      </c>
      <c r="AD16" s="94">
        <v>16.417000000000002</v>
      </c>
      <c r="AE16" s="94"/>
      <c r="AF16" s="23">
        <f t="shared" si="1"/>
        <v>0</v>
      </c>
      <c r="AH16" s="95"/>
      <c r="AI16" s="96"/>
    </row>
    <row r="17" spans="1:38" ht="14.25" customHeight="1" x14ac:dyDescent="0.3">
      <c r="A17" s="18" t="s">
        <v>15</v>
      </c>
      <c r="B17" s="119">
        <f>SUM(B16)</f>
        <v>30.734999999999999</v>
      </c>
      <c r="C17" s="30">
        <f>SUM(C15:C16)</f>
        <v>2.0900000000000003</v>
      </c>
      <c r="D17" s="98">
        <f>SUM(D15:D16)</f>
        <v>3.53</v>
      </c>
      <c r="E17" s="99">
        <f>SUM(E15:E16)</f>
        <v>5.69</v>
      </c>
      <c r="F17" s="99">
        <f>0+(SUM(F15:F16))</f>
        <v>8.23</v>
      </c>
      <c r="G17" s="100">
        <f t="shared" ref="G17:AD17" si="8">SUM(G15:G16)</f>
        <v>12.52</v>
      </c>
      <c r="H17" s="98">
        <f t="shared" si="8"/>
        <v>15.579999999999998</v>
      </c>
      <c r="I17" s="98">
        <f t="shared" si="8"/>
        <v>21.25</v>
      </c>
      <c r="J17" s="101">
        <f t="shared" si="8"/>
        <v>24.495000000000001</v>
      </c>
      <c r="K17" s="101">
        <f t="shared" si="8"/>
        <v>28.401999999999997</v>
      </c>
      <c r="L17" s="101">
        <f t="shared" si="8"/>
        <v>35.439</v>
      </c>
      <c r="M17" s="101">
        <f t="shared" si="8"/>
        <v>38.944000000000003</v>
      </c>
      <c r="N17" s="101">
        <f t="shared" si="8"/>
        <v>40.36</v>
      </c>
      <c r="O17" s="101">
        <f t="shared" si="8"/>
        <v>43.563000000000002</v>
      </c>
      <c r="P17" s="101">
        <f t="shared" si="8"/>
        <v>46.984999999999992</v>
      </c>
      <c r="Q17" s="101">
        <f t="shared" si="8"/>
        <v>49.019999999999996</v>
      </c>
      <c r="R17" s="101">
        <f t="shared" si="8"/>
        <v>50.976000000000006</v>
      </c>
      <c r="S17" s="101">
        <f t="shared" si="8"/>
        <v>54.580000000000005</v>
      </c>
      <c r="T17" s="101">
        <f t="shared" si="8"/>
        <v>52.715199999999996</v>
      </c>
      <c r="U17" s="116">
        <f t="shared" si="8"/>
        <v>58.738</v>
      </c>
      <c r="V17" s="101">
        <f t="shared" si="8"/>
        <v>59.7</v>
      </c>
      <c r="W17" s="101">
        <f t="shared" si="8"/>
        <v>61.807000000000002</v>
      </c>
      <c r="X17" s="101">
        <f t="shared" si="8"/>
        <v>65.846999999999994</v>
      </c>
      <c r="Y17" s="101">
        <f t="shared" si="8"/>
        <v>74.533000000000001</v>
      </c>
      <c r="Z17" s="101">
        <f t="shared" si="8"/>
        <v>77.707999999999998</v>
      </c>
      <c r="AA17" s="101">
        <f t="shared" si="8"/>
        <v>85.428000000000011</v>
      </c>
      <c r="AB17" s="101">
        <f t="shared" si="8"/>
        <v>97.615999999999985</v>
      </c>
      <c r="AC17" s="101">
        <f t="shared" si="8"/>
        <v>106.24</v>
      </c>
      <c r="AD17" s="101">
        <f t="shared" si="8"/>
        <v>113.211</v>
      </c>
      <c r="AE17" s="101"/>
      <c r="AF17" s="22">
        <f t="shared" si="1"/>
        <v>0</v>
      </c>
      <c r="AH17" s="103"/>
      <c r="AI17" s="104"/>
    </row>
    <row r="18" spans="1:38" s="17" customFormat="1" ht="14.25" customHeight="1" x14ac:dyDescent="0.3">
      <c r="A18" s="11" t="s">
        <v>22</v>
      </c>
      <c r="B18" s="118">
        <v>30.13</v>
      </c>
      <c r="C18" s="29">
        <v>0.51</v>
      </c>
      <c r="D18" s="106">
        <v>0.45</v>
      </c>
      <c r="E18" s="107">
        <v>1.04</v>
      </c>
      <c r="F18" s="107">
        <v>1.21</v>
      </c>
      <c r="G18" s="90">
        <v>1.56</v>
      </c>
      <c r="H18" s="106">
        <v>1.97</v>
      </c>
      <c r="I18" s="91">
        <v>3.39</v>
      </c>
      <c r="J18" s="91">
        <v>3.63</v>
      </c>
      <c r="K18" s="91">
        <v>4.1790000000000003</v>
      </c>
      <c r="L18" s="91">
        <v>4.4619999999999997</v>
      </c>
      <c r="M18" s="91">
        <v>4.6315410000000004</v>
      </c>
      <c r="N18" s="93">
        <v>6.25</v>
      </c>
      <c r="O18" s="91">
        <v>5.5650000000000004</v>
      </c>
      <c r="P18" s="91">
        <v>7.0609999999999999</v>
      </c>
      <c r="Q18" s="91">
        <v>6.3150000000000004</v>
      </c>
      <c r="R18" s="91">
        <v>6.6760000000000002</v>
      </c>
      <c r="S18" s="91">
        <v>7.4649999999999999</v>
      </c>
      <c r="T18" s="91">
        <v>7.0410000000000004</v>
      </c>
      <c r="U18" s="91">
        <v>8.69</v>
      </c>
      <c r="V18" s="91">
        <v>7.8609999999999998</v>
      </c>
      <c r="W18" s="91">
        <v>7.8369999999999997</v>
      </c>
      <c r="X18" s="91">
        <v>9.0050000000000008</v>
      </c>
      <c r="Y18" s="91">
        <v>9.6679999999999993</v>
      </c>
      <c r="Z18" s="91">
        <v>11.375999999999999</v>
      </c>
      <c r="AA18" s="91">
        <v>12.62</v>
      </c>
      <c r="AB18" s="91">
        <v>13.128</v>
      </c>
      <c r="AC18" s="91">
        <v>14.154999999999999</v>
      </c>
      <c r="AD18" s="94">
        <v>15.18</v>
      </c>
      <c r="AE18" s="94"/>
      <c r="AF18" s="23">
        <f t="shared" si="1"/>
        <v>0</v>
      </c>
      <c r="AH18" s="95"/>
      <c r="AI18" s="96"/>
      <c r="AJ18" s="96"/>
      <c r="AK18" s="96"/>
    </row>
    <row r="19" spans="1:38" ht="14.25" customHeight="1" x14ac:dyDescent="0.3">
      <c r="A19" s="18" t="s">
        <v>15</v>
      </c>
      <c r="B19" s="119">
        <f>SUM(B17:B18)</f>
        <v>60.864999999999995</v>
      </c>
      <c r="C19" s="30">
        <f>SUM(C17:C18)</f>
        <v>2.6000000000000005</v>
      </c>
      <c r="D19" s="98">
        <f>SUM(D17:D18)</f>
        <v>3.98</v>
      </c>
      <c r="E19" s="99">
        <f>SUM(E17:E18)</f>
        <v>6.73</v>
      </c>
      <c r="F19" s="99">
        <f>0+(SUM(F17:F18))</f>
        <v>9.4400000000000013</v>
      </c>
      <c r="G19" s="100">
        <f t="shared" ref="G19:AD19" si="9">SUM(G17:G18)</f>
        <v>14.08</v>
      </c>
      <c r="H19" s="98">
        <f t="shared" si="9"/>
        <v>17.549999999999997</v>
      </c>
      <c r="I19" s="98">
        <f t="shared" si="9"/>
        <v>24.64</v>
      </c>
      <c r="J19" s="101">
        <f t="shared" si="9"/>
        <v>28.125</v>
      </c>
      <c r="K19" s="101">
        <f t="shared" si="9"/>
        <v>32.580999999999996</v>
      </c>
      <c r="L19" s="101">
        <f t="shared" si="9"/>
        <v>39.900999999999996</v>
      </c>
      <c r="M19" s="101">
        <f t="shared" si="9"/>
        <v>43.575541000000001</v>
      </c>
      <c r="N19" s="101">
        <f t="shared" si="9"/>
        <v>46.61</v>
      </c>
      <c r="O19" s="101">
        <f t="shared" si="9"/>
        <v>49.128</v>
      </c>
      <c r="P19" s="101">
        <f t="shared" si="9"/>
        <v>54.045999999999992</v>
      </c>
      <c r="Q19" s="101">
        <f t="shared" si="9"/>
        <v>55.334999999999994</v>
      </c>
      <c r="R19" s="101">
        <f t="shared" si="9"/>
        <v>57.652000000000008</v>
      </c>
      <c r="S19" s="101">
        <f t="shared" si="9"/>
        <v>62.045000000000002</v>
      </c>
      <c r="T19" s="101">
        <f t="shared" si="9"/>
        <v>59.756199999999993</v>
      </c>
      <c r="U19" s="116">
        <f t="shared" si="9"/>
        <v>67.427999999999997</v>
      </c>
      <c r="V19" s="101">
        <f t="shared" si="9"/>
        <v>67.561000000000007</v>
      </c>
      <c r="W19" s="101">
        <f t="shared" si="9"/>
        <v>69.644000000000005</v>
      </c>
      <c r="X19" s="101">
        <f t="shared" si="9"/>
        <v>74.85199999999999</v>
      </c>
      <c r="Y19" s="101">
        <f t="shared" si="9"/>
        <v>84.200999999999993</v>
      </c>
      <c r="Z19" s="101">
        <f t="shared" si="9"/>
        <v>89.084000000000003</v>
      </c>
      <c r="AA19" s="101">
        <f t="shared" si="9"/>
        <v>98.048000000000016</v>
      </c>
      <c r="AB19" s="101">
        <f t="shared" si="9"/>
        <v>110.74399999999999</v>
      </c>
      <c r="AC19" s="101">
        <f t="shared" si="9"/>
        <v>120.395</v>
      </c>
      <c r="AD19" s="101">
        <f t="shared" si="9"/>
        <v>128.39099999999999</v>
      </c>
      <c r="AE19" s="101"/>
      <c r="AF19" s="22">
        <f t="shared" si="1"/>
        <v>0</v>
      </c>
      <c r="AH19" s="103"/>
      <c r="AI19" s="104"/>
      <c r="AJ19" s="104"/>
      <c r="AK19" s="104"/>
      <c r="AL19" s="42"/>
    </row>
    <row r="20" spans="1:38" s="17" customFormat="1" ht="14.25" customHeight="1" x14ac:dyDescent="0.3">
      <c r="A20" s="11" t="s">
        <v>23</v>
      </c>
      <c r="B20" s="118">
        <v>28.919</v>
      </c>
      <c r="C20" s="29">
        <v>0.32</v>
      </c>
      <c r="D20" s="106">
        <v>0.42</v>
      </c>
      <c r="E20" s="107">
        <v>1.04</v>
      </c>
      <c r="F20" s="107">
        <v>1.48</v>
      </c>
      <c r="G20" s="90">
        <v>2.46</v>
      </c>
      <c r="H20" s="106">
        <v>1.96</v>
      </c>
      <c r="I20" s="91">
        <v>3.14</v>
      </c>
      <c r="J20" s="91">
        <v>3.43</v>
      </c>
      <c r="K20" s="91">
        <v>3.8479999999999999</v>
      </c>
      <c r="L20" s="91">
        <v>4.5049999999999999</v>
      </c>
      <c r="M20" s="91">
        <v>4.2300000000000004</v>
      </c>
      <c r="N20" s="93">
        <v>6.22</v>
      </c>
      <c r="O20" s="91">
        <v>5.2549999999999999</v>
      </c>
      <c r="P20" s="91">
        <v>5.5039999999999996</v>
      </c>
      <c r="Q20" s="91">
        <v>6.1710000000000003</v>
      </c>
      <c r="R20" s="91">
        <v>6.085</v>
      </c>
      <c r="S20" s="91">
        <v>8.0980000000000008</v>
      </c>
      <c r="T20" s="91">
        <v>6.72</v>
      </c>
      <c r="U20" s="91">
        <v>7.1909999999999998</v>
      </c>
      <c r="V20" s="91">
        <v>7.798</v>
      </c>
      <c r="W20" s="91">
        <v>7.9240000000000004</v>
      </c>
      <c r="X20" s="91">
        <v>8.9169999999999998</v>
      </c>
      <c r="Y20" s="91">
        <v>9.3010000000000002</v>
      </c>
      <c r="Z20" s="91">
        <v>10.57</v>
      </c>
      <c r="AA20" s="91">
        <v>11.013</v>
      </c>
      <c r="AB20" s="91">
        <v>11.89</v>
      </c>
      <c r="AC20" s="91">
        <v>14.669</v>
      </c>
      <c r="AD20" s="94">
        <v>15.935</v>
      </c>
      <c r="AE20" s="94"/>
      <c r="AF20" s="23">
        <f t="shared" si="1"/>
        <v>0</v>
      </c>
      <c r="AH20" s="95"/>
      <c r="AI20" s="96"/>
      <c r="AJ20" s="96"/>
      <c r="AK20" s="96"/>
    </row>
    <row r="21" spans="1:38" ht="14.25" customHeight="1" x14ac:dyDescent="0.3">
      <c r="A21" s="18" t="s">
        <v>15</v>
      </c>
      <c r="B21" s="119">
        <f t="shared" ref="B21:AD21" si="10">SUM(B19:B20)</f>
        <v>89.783999999999992</v>
      </c>
      <c r="C21" s="30">
        <f t="shared" si="10"/>
        <v>2.9200000000000004</v>
      </c>
      <c r="D21" s="98">
        <f t="shared" si="10"/>
        <v>4.4000000000000004</v>
      </c>
      <c r="E21" s="99">
        <f t="shared" si="10"/>
        <v>7.7700000000000005</v>
      </c>
      <c r="F21" s="99">
        <f t="shared" si="10"/>
        <v>10.920000000000002</v>
      </c>
      <c r="G21" s="100">
        <f t="shared" si="10"/>
        <v>16.54</v>
      </c>
      <c r="H21" s="98">
        <f t="shared" si="10"/>
        <v>19.509999999999998</v>
      </c>
      <c r="I21" s="98">
        <f t="shared" si="10"/>
        <v>27.78</v>
      </c>
      <c r="J21" s="101">
        <f t="shared" si="10"/>
        <v>31.555</v>
      </c>
      <c r="K21" s="101">
        <f t="shared" si="10"/>
        <v>36.428999999999995</v>
      </c>
      <c r="L21" s="101">
        <f t="shared" si="10"/>
        <v>44.405999999999999</v>
      </c>
      <c r="M21" s="101">
        <f t="shared" si="10"/>
        <v>47.805541000000005</v>
      </c>
      <c r="N21" s="101">
        <f t="shared" si="10"/>
        <v>52.83</v>
      </c>
      <c r="O21" s="101">
        <f t="shared" si="10"/>
        <v>54.383000000000003</v>
      </c>
      <c r="P21" s="101">
        <f t="shared" si="10"/>
        <v>59.54999999999999</v>
      </c>
      <c r="Q21" s="101">
        <f t="shared" si="10"/>
        <v>61.505999999999993</v>
      </c>
      <c r="R21" s="101">
        <f t="shared" si="10"/>
        <v>63.737000000000009</v>
      </c>
      <c r="S21" s="101">
        <f t="shared" si="10"/>
        <v>70.143000000000001</v>
      </c>
      <c r="T21" s="101">
        <f t="shared" si="10"/>
        <v>66.476199999999992</v>
      </c>
      <c r="U21" s="116">
        <f t="shared" si="10"/>
        <v>74.619</v>
      </c>
      <c r="V21" s="101">
        <f t="shared" si="10"/>
        <v>75.359000000000009</v>
      </c>
      <c r="W21" s="101">
        <f t="shared" si="10"/>
        <v>77.568000000000012</v>
      </c>
      <c r="X21" s="101">
        <f t="shared" si="10"/>
        <v>83.768999999999991</v>
      </c>
      <c r="Y21" s="101">
        <f t="shared" si="10"/>
        <v>93.501999999999995</v>
      </c>
      <c r="Z21" s="101">
        <f t="shared" si="10"/>
        <v>99.653999999999996</v>
      </c>
      <c r="AA21" s="101">
        <f t="shared" si="10"/>
        <v>109.06100000000002</v>
      </c>
      <c r="AB21" s="101">
        <f t="shared" si="10"/>
        <v>122.63399999999999</v>
      </c>
      <c r="AC21" s="101">
        <f t="shared" si="10"/>
        <v>135.06399999999999</v>
      </c>
      <c r="AD21" s="101">
        <f t="shared" si="10"/>
        <v>144.32599999999999</v>
      </c>
      <c r="AE21" s="101"/>
      <c r="AF21" s="22">
        <f t="shared" si="1"/>
        <v>0</v>
      </c>
      <c r="AH21" s="103"/>
      <c r="AI21" s="104"/>
      <c r="AJ21" s="104"/>
      <c r="AK21" s="104"/>
    </row>
    <row r="22" spans="1:38" s="17" customFormat="1" ht="14.25" customHeight="1" x14ac:dyDescent="0.3">
      <c r="A22" s="11" t="s">
        <v>24</v>
      </c>
      <c r="B22" s="118">
        <v>31.588000000000001</v>
      </c>
      <c r="C22" s="29">
        <v>0.27</v>
      </c>
      <c r="D22" s="106">
        <v>0.37</v>
      </c>
      <c r="E22" s="107">
        <v>0.68</v>
      </c>
      <c r="F22" s="107">
        <v>1.54</v>
      </c>
      <c r="G22" s="90">
        <v>1.99</v>
      </c>
      <c r="H22" s="106">
        <v>1.87</v>
      </c>
      <c r="I22" s="91">
        <v>3.407</v>
      </c>
      <c r="J22" s="91">
        <v>3.9</v>
      </c>
      <c r="K22" s="91">
        <v>4.8239999999999998</v>
      </c>
      <c r="L22" s="91">
        <v>5.2409999999999997</v>
      </c>
      <c r="M22" s="91">
        <v>4.42</v>
      </c>
      <c r="N22" s="93">
        <v>5.21</v>
      </c>
      <c r="O22" s="91">
        <v>5.5620000000000003</v>
      </c>
      <c r="P22" s="91">
        <v>6.8460000000000001</v>
      </c>
      <c r="Q22" s="91">
        <v>7.5780000000000003</v>
      </c>
      <c r="R22" s="91">
        <v>6.4740000000000002</v>
      </c>
      <c r="S22" s="91">
        <v>7.1609999999999996</v>
      </c>
      <c r="T22" s="91">
        <v>6.8630000000000004</v>
      </c>
      <c r="U22" s="91">
        <v>8.6829999999999998</v>
      </c>
      <c r="V22" s="91">
        <v>8.2970000000000006</v>
      </c>
      <c r="W22" s="91">
        <v>8.4280000000000008</v>
      </c>
      <c r="X22" s="91">
        <v>9.0310000000000006</v>
      </c>
      <c r="Y22" s="91">
        <v>9.5890000000000004</v>
      </c>
      <c r="Z22" s="91">
        <v>11.74</v>
      </c>
      <c r="AA22" s="91">
        <v>13.93</v>
      </c>
      <c r="AB22" s="91">
        <v>14.236000000000001</v>
      </c>
      <c r="AC22" s="91">
        <v>15.324</v>
      </c>
      <c r="AD22" s="94">
        <v>16.911999999999999</v>
      </c>
      <c r="AE22" s="94"/>
      <c r="AF22" s="23">
        <f t="shared" si="1"/>
        <v>0</v>
      </c>
      <c r="AH22" s="95"/>
      <c r="AI22" s="96"/>
      <c r="AJ22" s="96"/>
      <c r="AK22" s="96"/>
    </row>
    <row r="23" spans="1:38" ht="14.25" customHeight="1" x14ac:dyDescent="0.3">
      <c r="A23" s="18" t="s">
        <v>15</v>
      </c>
      <c r="B23" s="119">
        <f t="shared" ref="B23:AD23" si="11">SUM(B21:B22)</f>
        <v>121.37199999999999</v>
      </c>
      <c r="C23" s="30">
        <f t="shared" si="11"/>
        <v>3.1900000000000004</v>
      </c>
      <c r="D23" s="98">
        <f t="shared" si="11"/>
        <v>4.7700000000000005</v>
      </c>
      <c r="E23" s="99">
        <f t="shared" si="11"/>
        <v>8.4500000000000011</v>
      </c>
      <c r="F23" s="99">
        <f t="shared" si="11"/>
        <v>12.46</v>
      </c>
      <c r="G23" s="100">
        <f t="shared" si="11"/>
        <v>18.529999999999998</v>
      </c>
      <c r="H23" s="98">
        <f t="shared" si="11"/>
        <v>21.38</v>
      </c>
      <c r="I23" s="98">
        <f t="shared" si="11"/>
        <v>31.187000000000001</v>
      </c>
      <c r="J23" s="98">
        <f t="shared" si="11"/>
        <v>35.454999999999998</v>
      </c>
      <c r="K23" s="98">
        <f t="shared" si="11"/>
        <v>41.252999999999993</v>
      </c>
      <c r="L23" s="98">
        <f t="shared" si="11"/>
        <v>49.646999999999998</v>
      </c>
      <c r="M23" s="98">
        <f t="shared" si="11"/>
        <v>52.225541000000007</v>
      </c>
      <c r="N23" s="98">
        <f t="shared" si="11"/>
        <v>58.04</v>
      </c>
      <c r="O23" s="98">
        <f t="shared" si="11"/>
        <v>59.945</v>
      </c>
      <c r="P23" s="98">
        <f t="shared" si="11"/>
        <v>66.395999999999987</v>
      </c>
      <c r="Q23" s="98">
        <f t="shared" si="11"/>
        <v>69.083999999999989</v>
      </c>
      <c r="R23" s="98">
        <f t="shared" si="11"/>
        <v>70.211000000000013</v>
      </c>
      <c r="S23" s="98">
        <f t="shared" si="11"/>
        <v>77.304000000000002</v>
      </c>
      <c r="T23" s="98">
        <f t="shared" si="11"/>
        <v>73.339199999999991</v>
      </c>
      <c r="U23" s="116">
        <f t="shared" si="11"/>
        <v>83.301999999999992</v>
      </c>
      <c r="V23" s="101">
        <f t="shared" si="11"/>
        <v>83.656000000000006</v>
      </c>
      <c r="W23" s="101">
        <f t="shared" si="11"/>
        <v>85.996000000000009</v>
      </c>
      <c r="X23" s="101">
        <f t="shared" si="11"/>
        <v>92.8</v>
      </c>
      <c r="Y23" s="101">
        <f t="shared" si="11"/>
        <v>103.09099999999999</v>
      </c>
      <c r="Z23" s="101">
        <f t="shared" si="11"/>
        <v>111.39399999999999</v>
      </c>
      <c r="AA23" s="101">
        <f t="shared" si="11"/>
        <v>122.99100000000001</v>
      </c>
      <c r="AB23" s="101">
        <f t="shared" si="11"/>
        <v>136.86999999999998</v>
      </c>
      <c r="AC23" s="101">
        <f t="shared" si="11"/>
        <v>150.38800000000001</v>
      </c>
      <c r="AD23" s="101">
        <f t="shared" si="11"/>
        <v>161.238</v>
      </c>
      <c r="AE23" s="101"/>
      <c r="AF23" s="22">
        <f t="shared" si="1"/>
        <v>0</v>
      </c>
      <c r="AH23" s="103"/>
      <c r="AI23" s="120"/>
      <c r="AJ23" s="104"/>
      <c r="AK23" s="104"/>
    </row>
    <row r="24" spans="1:38" s="17" customFormat="1" ht="14.25" customHeight="1" x14ac:dyDescent="0.3">
      <c r="A24" s="11" t="s">
        <v>25</v>
      </c>
      <c r="B24" s="118">
        <v>30.951000000000001</v>
      </c>
      <c r="C24" s="29">
        <v>0.42</v>
      </c>
      <c r="D24" s="106">
        <v>0.46</v>
      </c>
      <c r="E24" s="107">
        <v>0.63</v>
      </c>
      <c r="F24" s="107">
        <v>1.31</v>
      </c>
      <c r="G24" s="90">
        <v>2.15</v>
      </c>
      <c r="H24" s="106">
        <v>2.15</v>
      </c>
      <c r="I24" s="91">
        <v>3.3809999999999998</v>
      </c>
      <c r="J24" s="91">
        <v>3.9</v>
      </c>
      <c r="K24" s="91">
        <v>4.0389999999999997</v>
      </c>
      <c r="L24" s="91">
        <v>4.4809999999999999</v>
      </c>
      <c r="M24" s="91">
        <v>5.53</v>
      </c>
      <c r="N24" s="93">
        <v>6.82</v>
      </c>
      <c r="O24" s="91">
        <v>6.6020000000000003</v>
      </c>
      <c r="P24" s="91">
        <v>6.9420000000000002</v>
      </c>
      <c r="Q24" s="91">
        <v>6.37</v>
      </c>
      <c r="R24" s="91">
        <v>6.9180000000000001</v>
      </c>
      <c r="S24" s="91">
        <v>7.1829999999999998</v>
      </c>
      <c r="T24" s="91">
        <v>7.4450000000000003</v>
      </c>
      <c r="U24" s="91">
        <v>8.3000000000000007</v>
      </c>
      <c r="V24" s="91">
        <v>7.9119999999999999</v>
      </c>
      <c r="W24" s="91">
        <v>7.37</v>
      </c>
      <c r="X24" s="91">
        <v>9.3949999999999996</v>
      </c>
      <c r="Y24" s="91">
        <v>11.058</v>
      </c>
      <c r="Z24" s="91">
        <v>12.465999999999999</v>
      </c>
      <c r="AA24" s="91">
        <v>13.898999999999999</v>
      </c>
      <c r="AB24" s="91">
        <v>14.340999999999999</v>
      </c>
      <c r="AC24" s="91">
        <v>14.396000000000001</v>
      </c>
      <c r="AD24" s="94">
        <v>17.532</v>
      </c>
      <c r="AE24" s="94"/>
      <c r="AF24" s="23">
        <f t="shared" si="1"/>
        <v>0</v>
      </c>
      <c r="AH24" s="95"/>
      <c r="AI24" s="96"/>
      <c r="AJ24" s="96"/>
      <c r="AK24" s="96"/>
    </row>
    <row r="25" spans="1:38" ht="14.25" customHeight="1" x14ac:dyDescent="0.3">
      <c r="A25" s="18" t="s">
        <v>15</v>
      </c>
      <c r="B25" s="119">
        <f t="shared" ref="B25:AD25" si="12">SUM(B23:B24)</f>
        <v>152.32299999999998</v>
      </c>
      <c r="C25" s="30">
        <f t="shared" si="12"/>
        <v>3.6100000000000003</v>
      </c>
      <c r="D25" s="98">
        <f t="shared" si="12"/>
        <v>5.23</v>
      </c>
      <c r="E25" s="99">
        <f t="shared" si="12"/>
        <v>9.0800000000000018</v>
      </c>
      <c r="F25" s="99">
        <f t="shared" si="12"/>
        <v>13.770000000000001</v>
      </c>
      <c r="G25" s="100">
        <f t="shared" si="12"/>
        <v>20.679999999999996</v>
      </c>
      <c r="H25" s="98">
        <f t="shared" si="12"/>
        <v>23.529999999999998</v>
      </c>
      <c r="I25" s="98">
        <f t="shared" si="12"/>
        <v>34.567999999999998</v>
      </c>
      <c r="J25" s="98">
        <f t="shared" si="12"/>
        <v>39.354999999999997</v>
      </c>
      <c r="K25" s="98">
        <f t="shared" si="12"/>
        <v>45.291999999999994</v>
      </c>
      <c r="L25" s="98">
        <f t="shared" si="12"/>
        <v>54.128</v>
      </c>
      <c r="M25" s="98">
        <f t="shared" si="12"/>
        <v>57.755541000000008</v>
      </c>
      <c r="N25" s="98">
        <f t="shared" si="12"/>
        <v>64.86</v>
      </c>
      <c r="O25" s="98">
        <f t="shared" si="12"/>
        <v>66.546999999999997</v>
      </c>
      <c r="P25" s="98">
        <f t="shared" si="12"/>
        <v>73.337999999999994</v>
      </c>
      <c r="Q25" s="98">
        <f t="shared" si="12"/>
        <v>75.453999999999994</v>
      </c>
      <c r="R25" s="98">
        <f t="shared" si="12"/>
        <v>77.129000000000019</v>
      </c>
      <c r="S25" s="98">
        <f t="shared" si="12"/>
        <v>84.486999999999995</v>
      </c>
      <c r="T25" s="98">
        <f t="shared" si="12"/>
        <v>80.784199999999998</v>
      </c>
      <c r="U25" s="116">
        <f t="shared" si="12"/>
        <v>91.60199999999999</v>
      </c>
      <c r="V25" s="116">
        <f t="shared" si="12"/>
        <v>91.568000000000012</v>
      </c>
      <c r="W25" s="116">
        <f t="shared" si="12"/>
        <v>93.366000000000014</v>
      </c>
      <c r="X25" s="116">
        <f t="shared" si="12"/>
        <v>102.19499999999999</v>
      </c>
      <c r="Y25" s="116">
        <f t="shared" si="12"/>
        <v>114.149</v>
      </c>
      <c r="Z25" s="116">
        <f t="shared" si="12"/>
        <v>123.85999999999999</v>
      </c>
      <c r="AA25" s="116">
        <f t="shared" si="12"/>
        <v>136.89000000000001</v>
      </c>
      <c r="AB25" s="116">
        <f t="shared" si="12"/>
        <v>151.21099999999998</v>
      </c>
      <c r="AC25" s="116">
        <f t="shared" si="12"/>
        <v>164.78399999999999</v>
      </c>
      <c r="AD25" s="116">
        <f t="shared" si="12"/>
        <v>178.77</v>
      </c>
      <c r="AE25" s="116"/>
      <c r="AF25" s="22">
        <f t="shared" si="1"/>
        <v>0</v>
      </c>
      <c r="AH25" s="103"/>
      <c r="AI25" s="104"/>
      <c r="AJ25" s="104"/>
      <c r="AK25" s="104"/>
    </row>
    <row r="26" spans="1:38" s="17" customFormat="1" ht="14.25" customHeight="1" x14ac:dyDescent="0.3">
      <c r="A26" s="32" t="s">
        <v>26</v>
      </c>
      <c r="B26" s="121">
        <v>33.200000000000003</v>
      </c>
      <c r="C26" s="33">
        <v>0.45</v>
      </c>
      <c r="D26" s="122">
        <v>0.49</v>
      </c>
      <c r="E26" s="123">
        <v>0.86</v>
      </c>
      <c r="F26" s="123">
        <v>1.68</v>
      </c>
      <c r="G26" s="33">
        <v>2.16</v>
      </c>
      <c r="H26" s="122">
        <v>2.4300000000000002</v>
      </c>
      <c r="I26" s="124">
        <v>3.427</v>
      </c>
      <c r="J26" s="124">
        <v>4.1920000000000002</v>
      </c>
      <c r="K26" s="124">
        <v>5.6070000000000002</v>
      </c>
      <c r="L26" s="124">
        <v>5.5670000000000002</v>
      </c>
      <c r="M26" s="124">
        <v>5.9240000000000004</v>
      </c>
      <c r="N26" s="124">
        <v>6.83</v>
      </c>
      <c r="O26" s="124">
        <v>6.48</v>
      </c>
      <c r="P26" s="124">
        <v>8.2639999999999993</v>
      </c>
      <c r="Q26" s="124">
        <v>7.7279999999999998</v>
      </c>
      <c r="R26" s="124">
        <v>7.9560000000000004</v>
      </c>
      <c r="S26" s="124">
        <v>7.9009999999999998</v>
      </c>
      <c r="T26" s="124">
        <v>7.7530000000000001</v>
      </c>
      <c r="U26" s="124">
        <v>7.524</v>
      </c>
      <c r="V26" s="124">
        <v>9.3030000000000008</v>
      </c>
      <c r="W26" s="124">
        <v>9.9410000000000007</v>
      </c>
      <c r="X26" s="124">
        <v>11.965999999999999</v>
      </c>
      <c r="Y26" s="124">
        <v>11.411</v>
      </c>
      <c r="Z26" s="124">
        <v>11.647</v>
      </c>
      <c r="AA26" s="124">
        <v>12.798999999999999</v>
      </c>
      <c r="AB26" s="124">
        <v>16.576000000000001</v>
      </c>
      <c r="AC26" s="124">
        <v>16.379000000000001</v>
      </c>
      <c r="AD26" s="125">
        <v>18.013000000000002</v>
      </c>
      <c r="AE26" s="125"/>
      <c r="AF26" s="36">
        <f t="shared" si="1"/>
        <v>0</v>
      </c>
      <c r="AH26" s="95"/>
      <c r="AI26" s="96"/>
      <c r="AJ26" s="96"/>
      <c r="AK26" s="96"/>
    </row>
    <row r="27" spans="1:38" ht="24.95" customHeight="1" x14ac:dyDescent="0.2">
      <c r="A27" s="126" t="s">
        <v>27</v>
      </c>
      <c r="B27" s="127">
        <f t="shared" ref="B27:G27" si="13">SUM(B25:B26)</f>
        <v>185.52299999999997</v>
      </c>
      <c r="C27" s="128">
        <f t="shared" si="13"/>
        <v>4.0600000000000005</v>
      </c>
      <c r="D27" s="129">
        <f t="shared" si="13"/>
        <v>5.7200000000000006</v>
      </c>
      <c r="E27" s="128">
        <f t="shared" si="13"/>
        <v>9.9400000000000013</v>
      </c>
      <c r="F27" s="130">
        <f t="shared" si="13"/>
        <v>15.450000000000001</v>
      </c>
      <c r="G27" s="131">
        <f t="shared" si="13"/>
        <v>22.839999999999996</v>
      </c>
      <c r="H27" s="128">
        <f t="shared" ref="H27:AD27" si="14">H4+H6+H8+H10+H12+H14+H16+H18+H20+H22+H24+H26</f>
        <v>25.959999999999997</v>
      </c>
      <c r="I27" s="128">
        <f t="shared" si="14"/>
        <v>37.994999999999997</v>
      </c>
      <c r="J27" s="128">
        <f t="shared" si="14"/>
        <v>43.546999999999997</v>
      </c>
      <c r="K27" s="128">
        <f t="shared" si="14"/>
        <v>50.898999999999994</v>
      </c>
      <c r="L27" s="128">
        <f t="shared" si="14"/>
        <v>59.695</v>
      </c>
      <c r="M27" s="128">
        <f t="shared" si="14"/>
        <v>63.679541000000008</v>
      </c>
      <c r="N27" s="128">
        <f t="shared" si="14"/>
        <v>71.69</v>
      </c>
      <c r="O27" s="128">
        <f t="shared" si="14"/>
        <v>73.027000000000001</v>
      </c>
      <c r="P27" s="128">
        <f t="shared" si="14"/>
        <v>81.60199999999999</v>
      </c>
      <c r="Q27" s="128">
        <f t="shared" si="14"/>
        <v>83.181999999999988</v>
      </c>
      <c r="R27" s="128">
        <f t="shared" si="14"/>
        <v>85.085000000000022</v>
      </c>
      <c r="S27" s="128">
        <f t="shared" si="14"/>
        <v>92.387999999999991</v>
      </c>
      <c r="T27" s="128">
        <f t="shared" si="14"/>
        <v>88.537199999999999</v>
      </c>
      <c r="U27" s="128">
        <f t="shared" si="14"/>
        <v>99.125999999999991</v>
      </c>
      <c r="V27" s="128">
        <f t="shared" si="14"/>
        <v>100.87100000000001</v>
      </c>
      <c r="W27" s="128">
        <f t="shared" si="14"/>
        <v>103.30700000000002</v>
      </c>
      <c r="X27" s="128">
        <f t="shared" si="14"/>
        <v>114.16099999999999</v>
      </c>
      <c r="Y27" s="128">
        <f t="shared" si="14"/>
        <v>125.56</v>
      </c>
      <c r="Z27" s="128">
        <f t="shared" si="14"/>
        <v>135.50699999999998</v>
      </c>
      <c r="AA27" s="128">
        <f t="shared" si="14"/>
        <v>149.68900000000002</v>
      </c>
      <c r="AB27" s="128">
        <f t="shared" si="14"/>
        <v>167.78699999999998</v>
      </c>
      <c r="AC27" s="128">
        <f t="shared" si="14"/>
        <v>181.16299999999998</v>
      </c>
      <c r="AD27" s="128">
        <f t="shared" si="14"/>
        <v>196.78300000000002</v>
      </c>
      <c r="AE27" s="128">
        <f>SUM(AD27*AF11)</f>
        <v>215.56272577917377</v>
      </c>
      <c r="AF27" s="132" t="s">
        <v>28</v>
      </c>
      <c r="AH27" s="42"/>
      <c r="AI27" s="104"/>
      <c r="AJ27" s="104"/>
      <c r="AK27" s="104"/>
    </row>
    <row r="28" spans="1:38" ht="14.25" customHeight="1" x14ac:dyDescent="0.25">
      <c r="A28" s="76"/>
      <c r="B28" s="77"/>
      <c r="C28" s="77"/>
      <c r="D28" s="78">
        <f t="shared" ref="D28:AE28" si="15">SUM(D27/C27)</f>
        <v>1.4088669950738917</v>
      </c>
      <c r="E28" s="78">
        <f t="shared" si="15"/>
        <v>1.7377622377622377</v>
      </c>
      <c r="F28" s="78">
        <f t="shared" si="15"/>
        <v>1.5543259557344062</v>
      </c>
      <c r="G28" s="78">
        <f t="shared" si="15"/>
        <v>1.4783171521035596</v>
      </c>
      <c r="H28" s="78">
        <f t="shared" si="15"/>
        <v>1.1366024518388793</v>
      </c>
      <c r="I28" s="78">
        <f t="shared" si="15"/>
        <v>1.4635978428351311</v>
      </c>
      <c r="J28" s="78">
        <f t="shared" si="15"/>
        <v>1.1461244900644822</v>
      </c>
      <c r="K28" s="78">
        <f t="shared" si="15"/>
        <v>1.168829081222587</v>
      </c>
      <c r="L28" s="78">
        <f t="shared" si="15"/>
        <v>1.1728128253993204</v>
      </c>
      <c r="M28" s="78">
        <f t="shared" si="15"/>
        <v>1.0667483206298687</v>
      </c>
      <c r="N28" s="78">
        <f t="shared" si="15"/>
        <v>1.1257932905012615</v>
      </c>
      <c r="O28" s="78">
        <f t="shared" si="15"/>
        <v>1.0186497419444833</v>
      </c>
      <c r="P28" s="78">
        <f t="shared" si="15"/>
        <v>1.1174223232503044</v>
      </c>
      <c r="Q28" s="78">
        <f t="shared" si="15"/>
        <v>1.0193622705325849</v>
      </c>
      <c r="R28" s="78">
        <f t="shared" si="15"/>
        <v>1.0228775456228516</v>
      </c>
      <c r="S28" s="78">
        <f t="shared" si="15"/>
        <v>1.0858318152435795</v>
      </c>
      <c r="T28" s="78">
        <f t="shared" si="15"/>
        <v>0.95831926224184971</v>
      </c>
      <c r="U28" s="78">
        <f t="shared" si="15"/>
        <v>1.1195971862674672</v>
      </c>
      <c r="V28" s="78">
        <f t="shared" si="15"/>
        <v>1.0176038577164419</v>
      </c>
      <c r="W28" s="78">
        <f t="shared" si="15"/>
        <v>1.0241496564919552</v>
      </c>
      <c r="X28" s="78">
        <f t="shared" si="15"/>
        <v>1.1050654844299028</v>
      </c>
      <c r="Y28" s="78">
        <f t="shared" si="15"/>
        <v>1.0998502115433468</v>
      </c>
      <c r="Z28" s="78">
        <f t="shared" si="15"/>
        <v>1.0792210895189549</v>
      </c>
      <c r="AA28" s="78">
        <f t="shared" si="15"/>
        <v>1.104658799914396</v>
      </c>
      <c r="AB28" s="78">
        <f t="shared" si="15"/>
        <v>1.1209040076425119</v>
      </c>
      <c r="AC28" s="78">
        <f t="shared" si="15"/>
        <v>1.0797201213443235</v>
      </c>
      <c r="AD28" s="78">
        <f t="shared" si="15"/>
        <v>1.0862206962790417</v>
      </c>
      <c r="AE28" s="78">
        <f t="shared" si="15"/>
        <v>1.0954336796327617</v>
      </c>
      <c r="AF28" s="133"/>
      <c r="AK28" s="42"/>
    </row>
    <row r="29" spans="1:38" ht="16.5" x14ac:dyDescent="0.3">
      <c r="A29" s="134" t="s">
        <v>34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J29" s="104"/>
      <c r="AK29" s="104"/>
    </row>
    <row r="40" spans="2:4" x14ac:dyDescent="0.2">
      <c r="B40" s="61"/>
      <c r="C40" s="61"/>
      <c r="D40" s="61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F1"/>
    <mergeCell ref="A2:AF2"/>
    <mergeCell ref="A29:AF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2022-05-03T19:29:53Z</dcterms:created>
  <dcterms:modified xsi:type="dcterms:W3CDTF">2022-05-03T19:30:39Z</dcterms:modified>
</cp:coreProperties>
</file>