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codeName="ThisWorkbook"/>
  <xr:revisionPtr revIDLastSave="0" documentId="13_ncr:1_{406C5A42-9FDD-4650-ACCC-F536B67B2C7E}" xr6:coauthVersionLast="45" xr6:coauthVersionMax="45" xr10:uidLastSave="{00000000-0000-0000-0000-000000000000}"/>
  <workbookProtection workbookAlgorithmName="SHA-512" workbookHashValue="mrPRIiJGvt+fr+4lVAWwhttcuYGWxeeh7ySoAtAWO11BO1lVZlH7aKOGyieNYlb5OD9NoJ1yPxKVVEqqim2qfA==" workbookSaltValue="aA8ZoREnPJLTzyd84XmKyA==" workbookSpinCount="100000" lockStructure="1"/>
  <bookViews>
    <workbookView xWindow="-28920" yWindow="-120" windowWidth="29040" windowHeight="15840" firstSheet="2" activeTab="2" xr2:uid="{00000000-000D-0000-FFFF-FFFF00000000}"/>
  </bookViews>
  <sheets>
    <sheet name="Sheet1" sheetId="3" state="hidden" r:id="rId1"/>
    <sheet name="Data" sheetId="1" state="hidden" r:id="rId2"/>
    <sheet name="Highlights" sheetId="2" r:id="rId3"/>
  </sheets>
  <definedNames>
    <definedName name="_xlnm.Print_Area" localSheetId="2">Highlights!$A$1:$V$49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172" i="1" l="1"/>
  <c r="AQ172" i="1"/>
  <c r="AR171" i="1"/>
  <c r="AQ171" i="1"/>
  <c r="AR170" i="1"/>
  <c r="AQ170" i="1"/>
  <c r="AR169" i="1"/>
  <c r="AQ169" i="1"/>
  <c r="AR168" i="1"/>
  <c r="AQ168" i="1"/>
  <c r="AP172" i="1"/>
  <c r="AP171" i="1"/>
  <c r="AP170" i="1"/>
  <c r="AP169" i="1"/>
  <c r="AP168" i="1"/>
  <c r="AK172" i="1"/>
  <c r="AK171" i="1"/>
  <c r="AK170" i="1"/>
  <c r="AK169" i="1"/>
  <c r="AK168" i="1"/>
  <c r="G32" i="1" l="1"/>
  <c r="G33" i="1"/>
  <c r="G34" i="1"/>
  <c r="G35" i="1"/>
  <c r="G36" i="1"/>
  <c r="G37" i="1"/>
  <c r="G38" i="1"/>
  <c r="G39" i="1"/>
  <c r="E135" i="1" l="1"/>
  <c r="H136" i="1" l="1"/>
  <c r="H135" i="1"/>
  <c r="D139" i="1"/>
  <c r="E136" i="1"/>
  <c r="D138" i="1" l="1"/>
  <c r="C111" i="1" l="1"/>
  <c r="D108" i="1"/>
  <c r="C109" i="1"/>
  <c r="D109" i="1"/>
  <c r="A4" i="2" l="1"/>
  <c r="H48" i="1" l="1"/>
  <c r="H49" i="1"/>
  <c r="E154" i="1" l="1"/>
  <c r="E153" i="1"/>
  <c r="E151" i="1" l="1"/>
  <c r="E150" i="1"/>
  <c r="E133" i="1"/>
  <c r="E132" i="1"/>
  <c r="L49" i="2" l="1"/>
  <c r="A49" i="2"/>
  <c r="H47" i="1" l="1"/>
  <c r="H50" i="1"/>
  <c r="H51" i="1"/>
  <c r="H52" i="1"/>
  <c r="H53" i="1"/>
  <c r="H54" i="1"/>
  <c r="AM172" i="1" l="1"/>
  <c r="AL172" i="1"/>
  <c r="AM171" i="1"/>
  <c r="AL171" i="1"/>
  <c r="AM170" i="1"/>
  <c r="AL170" i="1"/>
  <c r="AM169" i="1"/>
  <c r="AL169" i="1"/>
  <c r="AM168" i="1"/>
  <c r="AL168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<sst xmlns="http://schemas.openxmlformats.org/spreadsheetml/2006/main" count="325" uniqueCount="240">
  <si>
    <t>Geography</t>
  </si>
  <si>
    <t>Last n Wks</t>
  </si>
  <si>
    <t>Last 04 Wks</t>
  </si>
  <si>
    <t>Last 52 Wks</t>
  </si>
  <si>
    <t>Segment</t>
  </si>
  <si>
    <t>RMA Dollars, Prior Yr % Chg</t>
  </si>
  <si>
    <t>Total U.S. - MULO</t>
  </si>
  <si>
    <t>MUSHROOMS</t>
  </si>
  <si>
    <t>TOTAL PRODUCE</t>
  </si>
  <si>
    <t>RMA Dollars</t>
  </si>
  <si>
    <t>California</t>
  </si>
  <si>
    <t xml:space="preserve">Great Lakes </t>
  </si>
  <si>
    <t xml:space="preserve">Midsouth </t>
  </si>
  <si>
    <t xml:space="preserve">Northeast </t>
  </si>
  <si>
    <t xml:space="preserve">Plains </t>
  </si>
  <si>
    <t xml:space="preserve">South Central </t>
  </si>
  <si>
    <t xml:space="preserve">Southeast </t>
  </si>
  <si>
    <t xml:space="preserve">West </t>
  </si>
  <si>
    <t>BROWN</t>
  </si>
  <si>
    <t>DRIED</t>
  </si>
  <si>
    <t>SPECIALTY</t>
  </si>
  <si>
    <t>VALUE ADDED</t>
  </si>
  <si>
    <t>WHITE</t>
  </si>
  <si>
    <t>Variety</t>
  </si>
  <si>
    <t>PORTABELLA</t>
  </si>
  <si>
    <t>RMA Pounds</t>
  </si>
  <si>
    <t>RMA Price/Lbs</t>
  </si>
  <si>
    <t>RMA Price/Lbs, Prior Yr % Chg</t>
  </si>
  <si>
    <t>TOTAL MUSHROOMS</t>
  </si>
  <si>
    <t>CREMINI</t>
  </si>
  <si>
    <t>Avg. Price/Lb</t>
  </si>
  <si>
    <t>% Chg vs. PY</t>
  </si>
  <si>
    <t>Week</t>
  </si>
  <si>
    <t>Prep</t>
  </si>
  <si>
    <t>SLICED</t>
  </si>
  <si>
    <t>WHOLE</t>
  </si>
  <si>
    <t>Albany - MULO</t>
  </si>
  <si>
    <t>Houston - MULO</t>
  </si>
  <si>
    <t>New Orleans/Mobile - MULO</t>
  </si>
  <si>
    <t>San Diego - MULO</t>
  </si>
  <si>
    <t>Philadelphia - MULO</t>
  </si>
  <si>
    <t>Los Angeles - MULO</t>
  </si>
  <si>
    <t>Louisville - MULO</t>
  </si>
  <si>
    <t>Hartford/Springfield - MULO</t>
  </si>
  <si>
    <t>Sacramento - MULO</t>
  </si>
  <si>
    <t>Boston - MULO</t>
  </si>
  <si>
    <t>Denver - MULO</t>
  </si>
  <si>
    <t>Detroit - MULO</t>
  </si>
  <si>
    <t>Birmingham/Montgomery - MULO</t>
  </si>
  <si>
    <t>Charlotte - MULO</t>
  </si>
  <si>
    <t>Chicago - MULO</t>
  </si>
  <si>
    <t>Seattle - MULO</t>
  </si>
  <si>
    <t>Jacksonville - MULO</t>
  </si>
  <si>
    <t>Harrisburg/Scranton - MULO</t>
  </si>
  <si>
    <t>Nashville - MULO</t>
  </si>
  <si>
    <t>Tampa - MULO</t>
  </si>
  <si>
    <t>Baltimore/Washington - MULO</t>
  </si>
  <si>
    <t>Raleigh/Greensboro - MULO</t>
  </si>
  <si>
    <t>South Carolina - MULO</t>
  </si>
  <si>
    <t>Dallas/Ft. Worth - MULO</t>
  </si>
  <si>
    <t>San Francisco - MULO</t>
  </si>
  <si>
    <t>Buffalo/Rochester - MULO</t>
  </si>
  <si>
    <t>Grand Rapids - MULO</t>
  </si>
  <si>
    <t>Miami/Ft. Lauderdale - MULO</t>
  </si>
  <si>
    <t>West Tex/New Mexico - MULO</t>
  </si>
  <si>
    <t>Orlando - MULO</t>
  </si>
  <si>
    <t>St. Louis - MULO</t>
  </si>
  <si>
    <t>Northern New England - MULO</t>
  </si>
  <si>
    <t>Portland - MULO</t>
  </si>
  <si>
    <t>Phoenix/Tucson - MULO</t>
  </si>
  <si>
    <t>Richmond/Norfolk - MULO</t>
  </si>
  <si>
    <t>Toledo - MULO</t>
  </si>
  <si>
    <t>Atlanta - MULO</t>
  </si>
  <si>
    <t>Peoria/Springfield - MULO</t>
  </si>
  <si>
    <t>New York - MULO</t>
  </si>
  <si>
    <t>Indianapolis - MULO</t>
  </si>
  <si>
    <t>Cincinnati/Dayton - MULO</t>
  </si>
  <si>
    <t>Roanoke - MULO</t>
  </si>
  <si>
    <t>Columbus - MULO</t>
  </si>
  <si>
    <t>Pittsburgh - MULO</t>
  </si>
  <si>
    <t>Market</t>
  </si>
  <si>
    <t>Retail Dollars</t>
  </si>
  <si>
    <t>TOP 5</t>
  </si>
  <si>
    <t>BOTTOM 5</t>
  </si>
  <si>
    <t>enter w/e date</t>
  </si>
  <si>
    <t>Metrics</t>
  </si>
  <si>
    <t>Mushroom by Segment</t>
  </si>
  <si>
    <t>Mushrooms</t>
  </si>
  <si>
    <t>Brown</t>
  </si>
  <si>
    <t>Brown - Cremini</t>
  </si>
  <si>
    <t>Brown - Portabella</t>
  </si>
  <si>
    <t>Dried</t>
  </si>
  <si>
    <t>Specialty</t>
  </si>
  <si>
    <t>Value Added</t>
  </si>
  <si>
    <t>White</t>
  </si>
  <si>
    <t>RMA Pounds, Prior Yr % Chg</t>
  </si>
  <si>
    <t>Dollars % Chg</t>
  </si>
  <si>
    <t>Pounds % Chg</t>
  </si>
  <si>
    <t>Organic</t>
  </si>
  <si>
    <t>CONVENTIONAL</t>
  </si>
  <si>
    <t>ORGANIC</t>
  </si>
  <si>
    <t>Change text in C111 to either "up" or "down" depending on the price change. Also, update mushroom name in C109 and on highlights page</t>
  </si>
  <si>
    <t>Las Vegas - MULO</t>
  </si>
  <si>
    <t>Syracuse - MULO</t>
  </si>
  <si>
    <t>Providence - MULO</t>
  </si>
  <si>
    <t>Spokane - MULO</t>
  </si>
  <si>
    <t>Boise - MULO</t>
  </si>
  <si>
    <t>Wichita - MULO</t>
  </si>
  <si>
    <t>Albany</t>
  </si>
  <si>
    <t>Atlanta</t>
  </si>
  <si>
    <t>Baltimore/Washington</t>
  </si>
  <si>
    <t>Birmingham/Montgomery</t>
  </si>
  <si>
    <t>Boise</t>
  </si>
  <si>
    <t>Boston</t>
  </si>
  <si>
    <t>Buffalo/Rochester</t>
  </si>
  <si>
    <t>Charlotte</t>
  </si>
  <si>
    <t>Chicago</t>
  </si>
  <si>
    <t>Cincinnati/Dayton</t>
  </si>
  <si>
    <t>Columbus</t>
  </si>
  <si>
    <t>Dallas/Ft. Worth</t>
  </si>
  <si>
    <t>Denver</t>
  </si>
  <si>
    <t>Detroit</t>
  </si>
  <si>
    <t>Grand Rapids</t>
  </si>
  <si>
    <t>Harrisburg/Scranton</t>
  </si>
  <si>
    <t>Hartford/Springfield</t>
  </si>
  <si>
    <t>Houston</t>
  </si>
  <si>
    <t>Indianapolis</t>
  </si>
  <si>
    <t>Jacksonville</t>
  </si>
  <si>
    <t>Las Vegas</t>
  </si>
  <si>
    <t>Los Angeles</t>
  </si>
  <si>
    <t>Louisville</t>
  </si>
  <si>
    <t>Miami/Ft. Lauderdale</t>
  </si>
  <si>
    <t>Nashville</t>
  </si>
  <si>
    <t>New Orleans/Mobile</t>
  </si>
  <si>
    <t>New York</t>
  </si>
  <si>
    <t>Northern New England</t>
  </si>
  <si>
    <t>Orlando</t>
  </si>
  <si>
    <t>Peoria/Springfield</t>
  </si>
  <si>
    <t>Philadelphia</t>
  </si>
  <si>
    <t>Phoenix/Tucson</t>
  </si>
  <si>
    <t>Pittsburgh</t>
  </si>
  <si>
    <t>Portland</t>
  </si>
  <si>
    <t>Providence</t>
  </si>
  <si>
    <t>Raleigh/Greensboro</t>
  </si>
  <si>
    <t>Richmond/Norfolk</t>
  </si>
  <si>
    <t>Roanoke</t>
  </si>
  <si>
    <t>Sacramento</t>
  </si>
  <si>
    <t>San Diego</t>
  </si>
  <si>
    <t>San Francisco</t>
  </si>
  <si>
    <t>Seattle</t>
  </si>
  <si>
    <t>South Carolina</t>
  </si>
  <si>
    <t>Spokane</t>
  </si>
  <si>
    <t>St. Louis</t>
  </si>
  <si>
    <t>Syracuse</t>
  </si>
  <si>
    <t>Tampa</t>
  </si>
  <si>
    <t>Toledo</t>
  </si>
  <si>
    <t>West Tex/New Mexico</t>
  </si>
  <si>
    <t>Wichita</t>
  </si>
  <si>
    <t>Mushroom Council</t>
  </si>
  <si>
    <t>Fresh Mushroom Tracker Highlights</t>
  </si>
  <si>
    <t>CREMINI/BROWN</t>
  </si>
  <si>
    <t>OTHER</t>
  </si>
  <si>
    <t>NEW YORK - MULO</t>
  </si>
  <si>
    <t>LOS ANGELES - MULO</t>
  </si>
  <si>
    <t>BALTIMORE/WASHINGTON - MULO</t>
  </si>
  <si>
    <t>SAN FRANCISCO - MULO</t>
  </si>
  <si>
    <t>BOSTON - MULO</t>
  </si>
  <si>
    <t>NORTHERN NEW ENGLAND - MULO</t>
  </si>
  <si>
    <t>CHICAGO - MULO</t>
  </si>
  <si>
    <t>DALLAS/FT. WORTH - MULO</t>
  </si>
  <si>
    <t>MIAMI/FT. LAUDERDALE - MULO</t>
  </si>
  <si>
    <t>PHILADELPHIA - MULO</t>
  </si>
  <si>
    <t>DETROIT - MULO</t>
  </si>
  <si>
    <t>PHOENIX/TUCSON - MULO</t>
  </si>
  <si>
    <t>DENVER - MULO</t>
  </si>
  <si>
    <t>SEATTLE - MULO</t>
  </si>
  <si>
    <t>HOUSTON - MULO</t>
  </si>
  <si>
    <t>ATLANTA - MULO</t>
  </si>
  <si>
    <t>TAMPA - MULO</t>
  </si>
  <si>
    <t>SOUTH CAROLINA - MULO</t>
  </si>
  <si>
    <t>PORTLAND - MULO</t>
  </si>
  <si>
    <t>WEST TEX/NEW MEXICO - MULO</t>
  </si>
  <si>
    <t>HARRISBURG/SCRANTON - MULO</t>
  </si>
  <si>
    <t>ORLANDO - MULO</t>
  </si>
  <si>
    <t>HARTFORD/SPRINGFIELD - MULO</t>
  </si>
  <si>
    <t>SACRAMENTO - MULO</t>
  </si>
  <si>
    <t>SAN DIEGO - MULO</t>
  </si>
  <si>
    <t>RALEIGH/GREENSBORO - MULO</t>
  </si>
  <si>
    <t>BIRMINGHAM/MONTGOMERY - MULO</t>
  </si>
  <si>
    <t>CINCINNATI/DAYTON - MULO</t>
  </si>
  <si>
    <t>BUFFALO/ROCHESTER - MULO</t>
  </si>
  <si>
    <t>PITTSBURGH - MULO</t>
  </si>
  <si>
    <t>RICHMOND/NORFOLK - MULO</t>
  </si>
  <si>
    <t>NEW ORLEANS/MOBILE - MULO</t>
  </si>
  <si>
    <t>ST. LOUIS - MULO</t>
  </si>
  <si>
    <t>CHARLOTTE - MULO</t>
  </si>
  <si>
    <t>GRAND RAPIDS - MULO</t>
  </si>
  <si>
    <t>COLUMBUS - MULO</t>
  </si>
  <si>
    <t>INDIANAPOLIS - MULO</t>
  </si>
  <si>
    <t>ROANOKE - MULO</t>
  </si>
  <si>
    <t>LAS VEGAS - MULO</t>
  </si>
  <si>
    <t>JACKSONVILLE - MULO</t>
  </si>
  <si>
    <t>NASHVILLE - MULO</t>
  </si>
  <si>
    <t>TOLEDO - MULO</t>
  </si>
  <si>
    <t>PEORIA/SPRINGFIELD - MULO</t>
  </si>
  <si>
    <t>ALBANY - MULO</t>
  </si>
  <si>
    <t>SYRACUSE - MULO</t>
  </si>
  <si>
    <t>LOUISVILLE - MULO</t>
  </si>
  <si>
    <t>PROVIDENCE - MULO</t>
  </si>
  <si>
    <t>SPOKANE - MULO</t>
  </si>
  <si>
    <t>BOISE - MULO</t>
  </si>
  <si>
    <t>WICHITA - MULO</t>
  </si>
  <si>
    <t>Last 13 Wks</t>
  </si>
  <si>
    <t>Last 26 Wks</t>
  </si>
  <si>
    <t xml:space="preserve">  </t>
  </si>
  <si>
    <t>California - MULO</t>
  </si>
  <si>
    <t>Great Lakes - MULO</t>
  </si>
  <si>
    <t>Great Lakes</t>
  </si>
  <si>
    <t>Midsouth - MULO</t>
  </si>
  <si>
    <t>Midsouth</t>
  </si>
  <si>
    <t>Northeast - MULO</t>
  </si>
  <si>
    <t>Northeast</t>
  </si>
  <si>
    <t>Plains - MULO</t>
  </si>
  <si>
    <t>Plains</t>
  </si>
  <si>
    <t>South Central - MULO</t>
  </si>
  <si>
    <t>South Central</t>
  </si>
  <si>
    <t>Southeast - MULO</t>
  </si>
  <si>
    <t>Southeast</t>
  </si>
  <si>
    <t>Total U.S.</t>
  </si>
  <si>
    <t>West - MULO</t>
  </si>
  <si>
    <t>West</t>
  </si>
  <si>
    <t>CALIFORNIA - MULO</t>
  </si>
  <si>
    <t>GREAT LAKES - MULO</t>
  </si>
  <si>
    <t>MIDSOUTH - MULO</t>
  </si>
  <si>
    <t>NORTHEAST - MULO</t>
  </si>
  <si>
    <t>PLAINS - MULO</t>
  </si>
  <si>
    <t>SOUTH CENTRAL - MULO</t>
  </si>
  <si>
    <t>SOUTHEAST - MULO</t>
  </si>
  <si>
    <t>TOTAL U.S. - MULO</t>
  </si>
  <si>
    <t>WEST - 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</si>
</sst>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;\(0.0%\)"/>
    <numFmt numFmtId="165" formatCode="&quot;$&quot;#,##0;\(&quot;$&quot;#,##0\)"/>
    <numFmt numFmtId="166" formatCode="&quot;$&quot;#,##0.0_);\(&quot;$&quot;#,##0.0\)"/>
    <numFmt numFmtId="167" formatCode="\+0.0%;[Red]\-0.0%;&quot;n/a&quot;"/>
    <numFmt numFmtId="168" formatCode="#,##0;\(#,##0\)"/>
    <numFmt numFmtId="169" formatCode="&quot;$&quot;#,##0.00;\(&quot;$&quot;#,##0.00\)"/>
    <numFmt numFmtId="170" formatCode="&quot;$&quot;#,##0.0;\(&quot;$&quot;#,##0.0\)"/>
    <numFmt numFmtId="171" formatCode="\+0.0%;\(0.0%\)"/>
    <numFmt numFmtId="172" formatCode="0.0%"/>
  </numFmts>
  <fonts count="27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Verdana"/>
      <family val="2"/>
    </font>
    <font>
      <b/>
      <sz val="8"/>
      <color rgb="FF25396E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24"/>
      <color rgb="FFA50021"/>
      <name val="Calibri"/>
      <family val="2"/>
      <scheme val="minor"/>
    </font>
    <font>
      <b/>
      <sz val="12"/>
      <color rgb="FFA50021"/>
      <name val="Calibri"/>
      <family val="2"/>
      <scheme val="minor"/>
    </font>
    <font>
      <b/>
      <sz val="16"/>
      <color rgb="FFA5002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4659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FFFFFF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808080"/>
      </right>
      <top style="thin">
        <color rgb="FFFFFFFF"/>
      </top>
      <bottom/>
      <diagonal/>
    </border>
  </borders>
  <cellStyleXfs count="4">
    <xf numFmtId="0" fontId="0" fillId="0" borderId="0"/>
    <xf numFmtId="0" fontId="17" fillId="0" borderId="0"/>
    <xf numFmtId="0" fontId="21" fillId="0" borderId="0"/>
    <xf numFmtId="0" fontId="26" fillId="0" borderId="0"/>
  </cellStyleXfs>
  <cellXfs count="131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0" fillId="4" borderId="0" xfId="0" applyFill="1"/>
    <xf numFmtId="165" fontId="3" fillId="3" borderId="7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169" fontId="6" fillId="4" borderId="9" xfId="0" applyNumberFormat="1" applyFont="1" applyFill="1" applyBorder="1" applyAlignment="1">
      <alignment horizontal="center"/>
    </xf>
    <xf numFmtId="167" fontId="6" fillId="4" borderId="9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165" fontId="0" fillId="4" borderId="13" xfId="0" applyNumberFormat="1" applyFill="1" applyBorder="1" applyAlignment="1">
      <alignment horizontal="center" vertical="center"/>
    </xf>
    <xf numFmtId="167" fontId="9" fillId="4" borderId="14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167" fontId="9" fillId="4" borderId="17" xfId="0" applyNumberFormat="1" applyFont="1" applyFill="1" applyBorder="1" applyAlignment="1">
      <alignment horizontal="center" vertical="center"/>
    </xf>
    <xf numFmtId="14" fontId="0" fillId="6" borderId="0" xfId="0" applyNumberFormat="1" applyFill="1"/>
    <xf numFmtId="0" fontId="11" fillId="0" borderId="0" xfId="0" applyFont="1"/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left" vertical="top" wrapText="1"/>
    </xf>
    <xf numFmtId="0" fontId="0" fillId="6" borderId="0" xfId="0" applyFill="1" applyAlignment="1">
      <alignment horizontal="center"/>
    </xf>
    <xf numFmtId="164" fontId="14" fillId="6" borderId="6" xfId="0" applyNumberFormat="1" applyFont="1" applyFill="1" applyBorder="1" applyAlignment="1">
      <alignment horizontal="right" vertical="center"/>
    </xf>
    <xf numFmtId="164" fontId="14" fillId="6" borderId="7" xfId="0" applyNumberFormat="1" applyFont="1" applyFill="1" applyBorder="1" applyAlignment="1">
      <alignment horizontal="right" vertical="center"/>
    </xf>
    <xf numFmtId="165" fontId="14" fillId="6" borderId="6" xfId="0" applyNumberFormat="1" applyFont="1" applyFill="1" applyBorder="1" applyAlignment="1">
      <alignment horizontal="right" vertical="center"/>
    </xf>
    <xf numFmtId="166" fontId="0" fillId="9" borderId="0" xfId="0" applyNumberFormat="1" applyFill="1"/>
    <xf numFmtId="0" fontId="12" fillId="2" borderId="4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5" fillId="0" borderId="0" xfId="0" applyFont="1"/>
    <xf numFmtId="169" fontId="14" fillId="6" borderId="6" xfId="0" applyNumberFormat="1" applyFont="1" applyFill="1" applyBorder="1" applyAlignment="1">
      <alignment horizontal="right" vertical="center"/>
    </xf>
    <xf numFmtId="165" fontId="14" fillId="6" borderId="7" xfId="0" applyNumberFormat="1" applyFont="1" applyFill="1" applyBorder="1" applyAlignment="1">
      <alignment horizontal="right" vertical="center"/>
    </xf>
    <xf numFmtId="168" fontId="14" fillId="6" borderId="6" xfId="0" applyNumberFormat="1" applyFont="1" applyFill="1" applyBorder="1" applyAlignment="1">
      <alignment horizontal="right" vertical="center"/>
    </xf>
    <xf numFmtId="168" fontId="14" fillId="6" borderId="7" xfId="0" applyNumberFormat="1" applyFont="1" applyFill="1" applyBorder="1" applyAlignment="1">
      <alignment horizontal="right" vertical="center"/>
    </xf>
    <xf numFmtId="169" fontId="14" fillId="6" borderId="7" xfId="0" applyNumberFormat="1" applyFont="1" applyFill="1" applyBorder="1" applyAlignment="1">
      <alignment horizontal="right" vertical="center"/>
    </xf>
    <xf numFmtId="0" fontId="8" fillId="2" borderId="2" xfId="0" applyFont="1" applyFill="1" applyBorder="1"/>
    <xf numFmtId="0" fontId="8" fillId="2" borderId="18" xfId="0" applyFont="1" applyFill="1" applyBorder="1"/>
    <xf numFmtId="14" fontId="6" fillId="6" borderId="4" xfId="0" applyNumberFormat="1" applyFont="1" applyFill="1" applyBorder="1" applyAlignment="1">
      <alignment horizontal="center" wrapText="1"/>
    </xf>
    <xf numFmtId="14" fontId="6" fillId="6" borderId="5" xfId="0" applyNumberFormat="1" applyFont="1" applyFill="1" applyBorder="1" applyAlignment="1">
      <alignment horizontal="center" wrapText="1"/>
    </xf>
    <xf numFmtId="0" fontId="16" fillId="0" borderId="0" xfId="0" applyFont="1"/>
    <xf numFmtId="0" fontId="0" fillId="0" borderId="0" xfId="0" applyAlignment="1">
      <alignment vertical="center"/>
    </xf>
    <xf numFmtId="166" fontId="0" fillId="0" borderId="0" xfId="0" applyNumberFormat="1"/>
    <xf numFmtId="0" fontId="22" fillId="2" borderId="2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left" vertical="top" wrapText="1"/>
    </xf>
    <xf numFmtId="165" fontId="24" fillId="6" borderId="6" xfId="0" applyNumberFormat="1" applyFont="1" applyFill="1" applyBorder="1" applyAlignment="1">
      <alignment horizontal="right" vertical="center"/>
    </xf>
    <xf numFmtId="164" fontId="24" fillId="6" borderId="7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5" fontId="3" fillId="6" borderId="6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9" fontId="3" fillId="6" borderId="6" xfId="0" applyNumberFormat="1" applyFont="1" applyFill="1" applyBorder="1" applyAlignment="1">
      <alignment horizontal="right" vertical="center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164" fontId="25" fillId="10" borderId="0" xfId="0" applyNumberFormat="1" applyFont="1" applyFill="1" applyAlignment="1">
      <alignment horizontal="right" vertical="center"/>
    </xf>
    <xf numFmtId="0" fontId="25" fillId="10" borderId="0" xfId="0" applyFont="1" applyFill="1" applyAlignment="1">
      <alignment horizontal="left" vertical="top"/>
    </xf>
    <xf numFmtId="165" fontId="25" fillId="10" borderId="0" xfId="0" applyNumberFormat="1" applyFont="1" applyFill="1" applyAlignment="1">
      <alignment horizontal="right" vertical="center"/>
    </xf>
    <xf numFmtId="168" fontId="25" fillId="10" borderId="0" xfId="0" applyNumberFormat="1" applyFont="1" applyFill="1" applyAlignment="1">
      <alignment horizontal="right" vertical="center"/>
    </xf>
    <xf numFmtId="169" fontId="25" fillId="10" borderId="0" xfId="0" applyNumberFormat="1" applyFont="1" applyFill="1" applyAlignment="1">
      <alignment horizontal="right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" fillId="10" borderId="0" xfId="0" applyFont="1" applyFill="1" applyAlignment="1">
      <alignment horizontal="left" vertical="top"/>
    </xf>
    <xf numFmtId="0" fontId="25" fillId="10" borderId="0" xfId="0" applyFont="1" applyFill="1" applyAlignment="1">
      <alignment horizontal="left" vertical="top" wrapText="1"/>
    </xf>
    <xf numFmtId="167" fontId="25" fillId="10" borderId="0" xfId="0" applyNumberFormat="1" applyFont="1" applyFill="1" applyAlignment="1">
      <alignment horizontal="right" vertical="center"/>
    </xf>
    <xf numFmtId="170" fontId="25" fillId="10" borderId="0" xfId="0" applyNumberFormat="1" applyFont="1" applyFill="1" applyAlignment="1">
      <alignment horizontal="right" vertical="center"/>
    </xf>
    <xf numFmtId="170" fontId="0" fillId="10" borderId="0" xfId="0" applyNumberFormat="1" applyFill="1"/>
    <xf numFmtId="171" fontId="3" fillId="6" borderId="7" xfId="0" applyNumberFormat="1" applyFont="1" applyFill="1" applyBorder="1" applyAlignment="1">
      <alignment horizontal="right" vertical="center"/>
    </xf>
    <xf numFmtId="171" fontId="0" fillId="0" borderId="0" xfId="0" applyNumberFormat="1"/>
    <xf numFmtId="0" fontId="2" fillId="6" borderId="6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/>
    </xf>
    <xf numFmtId="0" fontId="13" fillId="6" borderId="21" xfId="0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/>
    <xf numFmtId="0" fontId="8" fillId="2" borderId="24" xfId="0" applyFont="1" applyFill="1" applyBorder="1"/>
    <xf numFmtId="0" fontId="13" fillId="6" borderId="0" xfId="0" applyFont="1" applyFill="1" applyBorder="1" applyAlignment="1">
      <alignment horizontal="left" vertical="top"/>
    </xf>
    <xf numFmtId="165" fontId="14" fillId="6" borderId="22" xfId="0" applyNumberFormat="1" applyFont="1" applyFill="1" applyBorder="1" applyAlignment="1">
      <alignment horizontal="right" vertical="center"/>
    </xf>
    <xf numFmtId="164" fontId="14" fillId="6" borderId="2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0" fillId="6" borderId="0" xfId="0" applyNumberFormat="1" applyFill="1"/>
    <xf numFmtId="172" fontId="0" fillId="0" borderId="0" xfId="0" applyNumberFormat="1"/>
    <xf numFmtId="0" fontId="0" fillId="6" borderId="19" xfId="0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left" vertical="top" wrapText="1"/>
    </xf>
    <xf numFmtId="0" fontId="0" fillId="10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top"/>
    </xf>
    <xf numFmtId="0" fontId="6" fillId="10" borderId="0" xfId="0" applyFont="1" applyFill="1" applyAlignment="1">
      <alignment horizontal="left" vertical="top"/>
    </xf>
    <xf numFmtId="0" fontId="6" fillId="1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DA0E6B1-26FB-48A3-A28F-78F139A1C7D8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4" formatCode="0.0%;\(0.0%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5" formatCode="&quot;$&quot;#,##0;\(&quot;$&quot;#,##0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5396E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 style="thin">
          <color rgb="FF808080"/>
        </bottom>
        <vertical/>
        <horizontal/>
      </border>
    </dxf>
    <dxf>
      <border outline="0">
        <left style="thin">
          <color rgb="FF808080"/>
        </left>
        <right style="thin">
          <color rgb="FF808080"/>
        </right>
        <top style="thin">
          <color rgb="FFFFFFFF"/>
        </top>
        <bottom style="thin">
          <color rgb="FF808080"/>
        </bottom>
      </border>
    </dxf>
    <dxf>
      <border outline="0">
        <bottom style="thin">
          <color rgb="FFFFFFFF"/>
        </bottom>
      </border>
    </dxf>
  </dxfs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MUSHROOMS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Data!$D$5:$G$5</c:f>
              <c:numCache>
                <c:formatCode>0.0%;\(0.0%\)</c:formatCode>
                <c:ptCount val="4"/>
                <c:pt idx="0">
                  <c:v>0.14906628903861099</c:v>
                </c:pt>
                <c:pt idx="1">
                  <c:v>0.17232662109122401</c:v>
                </c:pt>
                <c:pt idx="2">
                  <c:v>0.22203372407108601</c:v>
                </c:pt>
                <c:pt idx="3">
                  <c:v>0.16371487171803401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605-A6A1-6062E4642B34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TOTAL PRODUCE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Data!$D$6:$G$6</c:f>
              <c:numCache>
                <c:formatCode>0.0%;\(0.0%\)</c:formatCode>
                <c:ptCount val="4"/>
                <c:pt idx="0">
                  <c:v>8.4455406239800995E-2</c:v>
                </c:pt>
                <c:pt idx="1">
                  <c:v>9.3066515418830306E-2</c:v>
                </c:pt>
                <c:pt idx="2">
                  <c:v>0.10778107097205</c:v>
                </c:pt>
                <c:pt idx="3">
                  <c:v>8.9677259417538305E-2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F-4605-A6A1-6062E464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01888"/>
        <c:axId val="422002280"/>
      </c:barChart>
      <c:catAx>
        <c:axId val="4220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422002280"/>
        <c:crosses val="autoZero"/>
        <c:auto val="0"/>
        <c:lblAlgn val="ctr"/>
        <c:lblOffset val="100"/>
        <c:tickLblSkip val="1"/>
        <c:noMultiLvlLbl val="0"/>
      </c:catAx>
      <c:valAx>
        <c:axId val="422002280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18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078165052944087E-2"/>
          <c:y val="6.1492497220627544E-2"/>
          <c:w val="0.94784366989411184"/>
          <c:h val="0.821907749465124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Data!$D$153:$D$154</c:f>
              <c:strCache>
                <c:ptCount val="2"/>
                <c:pt idx="0">
                  <c:v>WHOLE</c:v>
                </c:pt>
                <c:pt idx="1">
                  <c:v>SLICED</c:v>
                </c:pt>
              </c:strCache>
            </c:strRef>
          </c:cat>
          <c:val>
            <c:numRef>
              <c:f>Data!$E$153:$E$154</c:f>
              <c:numCache>
                <c:formatCode>\+0.0%;[Red]\-0.0%;"n/a"</c:formatCode>
                <c:ptCount val="2"/>
                <c:pt idx="0">
                  <c:v>0.174537070531773</c:v>
                </c:pt>
                <c:pt idx="1">
                  <c:v>0.122264023018784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4338192"/>
        <c:axId val="424349168"/>
      </c:barChart>
      <c:catAx>
        <c:axId val="4243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424349168"/>
        <c:crosses val="autoZero"/>
        <c:auto val="1"/>
        <c:lblAlgn val="ctr"/>
        <c:lblOffset val="100"/>
        <c:noMultiLvlLbl val="0"/>
      </c:catAx>
      <c:valAx>
        <c:axId val="424349168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433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23069738982011E-2"/>
          <c:y val="0"/>
          <c:w val="0.89412073490813648"/>
          <c:h val="1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0975933302454841"/>
                  <c:y val="0.107749343832020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1-47C3-94C1-5EB945056AF8}"/>
                </c:ext>
              </c:extLst>
            </c:dLbl>
            <c:dLbl>
              <c:idx val="2"/>
              <c:layout>
                <c:manualLayout>
                  <c:x val="-0.19548738297476595"/>
                  <c:y val="-0.145553732866724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4-4D3A-9748-DC3EF2FB1D8B}"/>
                </c:ext>
              </c:extLst>
            </c:dLbl>
            <c:dLbl>
              <c:idx val="3"/>
              <c:layout>
                <c:manualLayout>
                  <c:x val="-6.5465798256699445E-2"/>
                  <c:y val="-6.03703703703704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1-47C3-94C1-5EB945056AF8}"/>
                </c:ext>
              </c:extLst>
            </c:dLbl>
            <c:dLbl>
              <c:idx val="4"/>
              <c:layout>
                <c:manualLayout>
                  <c:x val="0.12570376340752681"/>
                  <c:y val="-8.87645815106445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1-47C3-94C1-5EB945056AF8}"/>
                </c:ext>
              </c:extLst>
            </c:dLbl>
            <c:dLbl>
              <c:idx val="5"/>
              <c:layout>
                <c:manualLayout>
                  <c:x val="0.17291066851937625"/>
                  <c:y val="-0.12878791192767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1-47C3-94C1-5EB945056AF8}"/>
                </c:ext>
              </c:extLst>
            </c:dLbl>
            <c:dLbl>
              <c:idx val="6"/>
              <c:layout>
                <c:manualLayout>
                  <c:x val="0.17562254129998456"/>
                  <c:y val="7.28805774278215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1-47C3-94C1-5EB945056AF8}"/>
                </c:ext>
              </c:extLst>
            </c:dLbl>
            <c:dLbl>
              <c:idx val="7"/>
              <c:layout>
                <c:manualLayout>
                  <c:x val="9.8299833526927421E-2"/>
                  <c:y val="0.11111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2-DF48-BE88-A20B42AD8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Data!$G$32:$G$39</c:f>
              <c:numCache>
                <c:formatCode>"$"#,##0.0_);\("$"#,##0.0\)</c:formatCode>
                <c:ptCount val="8"/>
                <c:pt idx="0">
                  <c:v>13.61074943</c:v>
                </c:pt>
                <c:pt idx="1">
                  <c:v>15.30814241</c:v>
                </c:pt>
                <c:pt idx="2">
                  <c:v>12.216976580000001</c:v>
                </c:pt>
                <c:pt idx="3">
                  <c:v>21.521095989999999</c:v>
                </c:pt>
                <c:pt idx="4">
                  <c:v>6.6769191699999997</c:v>
                </c:pt>
                <c:pt idx="5">
                  <c:v>9.1413483499999995</c:v>
                </c:pt>
                <c:pt idx="6">
                  <c:v>13.899292519999999</c:v>
                </c:pt>
                <c:pt idx="7">
                  <c:v>16.51372435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1-47C3-94C1-5EB945056A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L4-wks</c:v>
          </c:tx>
          <c:spPr>
            <a:solidFill>
              <a:schemeClr val="accent5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Data!$D$32:$D$39</c:f>
              <c:numCache>
                <c:formatCode>0.0%;\(0.0%\)</c:formatCode>
                <c:ptCount val="8"/>
                <c:pt idx="0">
                  <c:v>0.20596968286498099</c:v>
                </c:pt>
                <c:pt idx="1">
                  <c:v>0.14097272004325501</c:v>
                </c:pt>
                <c:pt idx="2">
                  <c:v>0.154852603191309</c:v>
                </c:pt>
                <c:pt idx="3">
                  <c:v>0.207990366367789</c:v>
                </c:pt>
                <c:pt idx="4">
                  <c:v>0.11223797397955</c:v>
                </c:pt>
                <c:pt idx="5">
                  <c:v>9.3318603329224495E-2</c:v>
                </c:pt>
                <c:pt idx="6">
                  <c:v>7.7812387431693206E-2</c:v>
                </c:pt>
                <c:pt idx="7">
                  <c:v>0.14639115742598799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3-4669-A24A-26119B32B4ED}"/>
            </c:ext>
          </c:extLst>
        </c:ser>
        <c:ser>
          <c:idx val="1"/>
          <c:order val="1"/>
          <c:tx>
            <c:v>L52-wks</c:v>
          </c:tx>
          <c:spPr>
            <a:solidFill>
              <a:schemeClr val="accent3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Data!$F$32:$F$39</c:f>
              <c:numCache>
                <c:formatCode>0.0%;\(0.0%\)</c:formatCode>
                <c:ptCount val="8"/>
                <c:pt idx="0">
                  <c:v>0.19427277365381199</c:v>
                </c:pt>
                <c:pt idx="1">
                  <c:v>0.165016607020086</c:v>
                </c:pt>
                <c:pt idx="2">
                  <c:v>0.19803663782114</c:v>
                </c:pt>
                <c:pt idx="3">
                  <c:v>0.154488160319558</c:v>
                </c:pt>
                <c:pt idx="4">
                  <c:v>0.15450257004137599</c:v>
                </c:pt>
                <c:pt idx="5">
                  <c:v>0.134729189728655</c:v>
                </c:pt>
                <c:pt idx="6">
                  <c:v>0.14608071832038999</c:v>
                </c:pt>
                <c:pt idx="7">
                  <c:v>0.161420629852185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3-4669-A24A-26119B3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2000712"/>
        <c:axId val="422014824"/>
      </c:barChart>
      <c:catAx>
        <c:axId val="422000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50" b="1"/>
            </a:pPr>
            <a:endParaRPr lang="en-US"/>
          </a:p>
        </c:txPr>
        <c:crossAx val="422014824"/>
        <c:crosses val="autoZero"/>
        <c:auto val="1"/>
        <c:lblAlgn val="ctr"/>
        <c:lblOffset val="0"/>
        <c:noMultiLvlLbl val="0"/>
      </c:catAx>
      <c:valAx>
        <c:axId val="422014824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07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55555555555554E-2"/>
          <c:y val="4.3981481481481483E-2"/>
          <c:w val="0.95747820254862503"/>
          <c:h val="0.90709989892486265"/>
        </c:manualLayout>
      </c:layout>
      <c:ofPieChart>
        <c:ofPieType val="pie"/>
        <c:varyColors val="1"/>
        <c:ser>
          <c:idx val="0"/>
          <c:order val="0"/>
          <c:tx>
            <c:v>Brown</c:v>
          </c:tx>
          <c:dPt>
            <c:idx val="4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1C6D-47E4-B3B8-8518BD13DE56}"/>
              </c:ext>
            </c:extLst>
          </c:dPt>
          <c:dLbls>
            <c:dLbl>
              <c:idx val="0"/>
              <c:layout>
                <c:manualLayout>
                  <c:x val="0.13085069244393233"/>
                  <c:y val="0.18270140390128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658482998613935"/>
                      <c:h val="0.36807986014941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6D-47E4-B3B8-8518BD13DE56}"/>
                </c:ext>
              </c:extLst>
            </c:dLbl>
            <c:dLbl>
              <c:idx val="1"/>
              <c:layout>
                <c:manualLayout>
                  <c:x val="-0.11106026748978719"/>
                  <c:y val="-0.201714140807378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19783197831979"/>
                      <c:h val="0.34523903730427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6D-47E4-B3B8-8518BD13DE56}"/>
                </c:ext>
              </c:extLst>
            </c:dLbl>
            <c:dLbl>
              <c:idx val="2"/>
              <c:layout>
                <c:manualLayout>
                  <c:x val="-0.27837796299338302"/>
                  <c:y val="-5.70858707029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6D-47E4-B3B8-8518BD13DE56}"/>
                </c:ext>
              </c:extLst>
            </c:dLbl>
            <c:dLbl>
              <c:idx val="3"/>
              <c:layout>
                <c:manualLayout>
                  <c:x val="1.9842355386327881E-3"/>
                  <c:y val="-5.5960465593088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sz="1050" b="1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77901823304951"/>
                      <c:h val="0.30526759732528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6D-47E4-B3B8-8518BD13DE56}"/>
                </c:ext>
              </c:extLst>
            </c:dLbl>
            <c:dLbl>
              <c:idx val="4"/>
              <c:layout>
                <c:manualLayout>
                  <c:x val="-1.6469467138204005E-2"/>
                  <c:y val="-4.32716691066180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D-47E4-B3B8-8518BD13DE56}"/>
                </c:ext>
              </c:extLst>
            </c:dLbl>
            <c:dLbl>
              <c:idx val="5"/>
              <c:layout>
                <c:manualLayout>
                  <c:x val="8.9844013400763922E-2"/>
                  <c:y val="0.144543741074993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D-47E4-B3B8-8518BD13DE56}"/>
                </c:ext>
              </c:extLst>
            </c:dLbl>
            <c:dLbl>
              <c:idx val="6"/>
              <c:layout>
                <c:manualLayout>
                  <c:x val="-0.12517409502215979"/>
                  <c:y val="-1.7988496858037991E-2"/>
                </c:manualLayout>
              </c:layout>
              <c:dLblPos val="bestFit"/>
              <c:showLegendKey val="0"/>
              <c:showVal val="1"/>
              <c:showCatName val="0"/>
              <c:showSerName val="1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D-47E4-B3B8-8518BD13D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Data!$C$49:$C$54</c:f>
              <c:strCache>
                <c:ptCount val="6"/>
                <c:pt idx="0">
                  <c:v>Brown - Cremini</c:v>
                </c:pt>
                <c:pt idx="1">
                  <c:v>Brown - Portabella</c:v>
                </c:pt>
                <c:pt idx="2">
                  <c:v>Dried</c:v>
                </c:pt>
                <c:pt idx="3">
                  <c:v>Specialty</c:v>
                </c:pt>
                <c:pt idx="4">
                  <c:v>Value Added</c:v>
                </c:pt>
                <c:pt idx="5">
                  <c:v>White</c:v>
                </c:pt>
              </c:strCache>
            </c:strRef>
          </c:cat>
          <c:val>
            <c:numRef>
              <c:f>Data!$H$49:$H$54</c:f>
              <c:numCache>
                <c:formatCode>"$"#,##0.0_);\("$"#,##0.0\)</c:formatCode>
                <c:ptCount val="6"/>
                <c:pt idx="0">
                  <c:v>38.573351049999999</c:v>
                </c:pt>
                <c:pt idx="1">
                  <c:v>5.3078840700000001</c:v>
                </c:pt>
                <c:pt idx="2">
                  <c:v>7.7700600000000005E-3</c:v>
                </c:pt>
                <c:pt idx="3">
                  <c:v>7.2803637199999995</c:v>
                </c:pt>
                <c:pt idx="4">
                  <c:v>2.1597511200000001</c:v>
                </c:pt>
                <c:pt idx="5">
                  <c:v>55.559128389999998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6D-47E4-B3B8-8518BD13DE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80"/>
        <c:splitType val="cust"/>
        <c:custSplit>
          <c:secondPiePt val="0"/>
          <c:secondPiePt val="1"/>
        </c:custSplit>
        <c:secondPieSize val="75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33147541950512E-2"/>
          <c:y val="0.15060642971205626"/>
          <c:w val="0.92234244595830017"/>
          <c:h val="0.61133696299137386"/>
        </c:manualLayout>
      </c:layout>
      <c:bar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43779</c:v>
                </c:pt>
                <c:pt idx="1">
                  <c:v>43786</c:v>
                </c:pt>
                <c:pt idx="2">
                  <c:v>43793</c:v>
                </c:pt>
                <c:pt idx="3">
                  <c:v>43800</c:v>
                </c:pt>
                <c:pt idx="4">
                  <c:v>43807</c:v>
                </c:pt>
                <c:pt idx="5">
                  <c:v>43814</c:v>
                </c:pt>
                <c:pt idx="6">
                  <c:v>43821</c:v>
                </c:pt>
                <c:pt idx="7">
                  <c:v>43828</c:v>
                </c:pt>
                <c:pt idx="8">
                  <c:v>43835</c:v>
                </c:pt>
                <c:pt idx="9">
                  <c:v>43842</c:v>
                </c:pt>
                <c:pt idx="10">
                  <c:v>43849</c:v>
                </c:pt>
                <c:pt idx="11">
                  <c:v>43856</c:v>
                </c:pt>
                <c:pt idx="12">
                  <c:v>43863</c:v>
                </c:pt>
                <c:pt idx="13">
                  <c:v>43870</c:v>
                </c:pt>
                <c:pt idx="14">
                  <c:v>43877</c:v>
                </c:pt>
                <c:pt idx="15">
                  <c:v>43884</c:v>
                </c:pt>
                <c:pt idx="16">
                  <c:v>43891</c:v>
                </c:pt>
                <c:pt idx="17">
                  <c:v>43898</c:v>
                </c:pt>
                <c:pt idx="18">
                  <c:v>43905</c:v>
                </c:pt>
                <c:pt idx="19">
                  <c:v>43912</c:v>
                </c:pt>
                <c:pt idx="20">
                  <c:v>43919</c:v>
                </c:pt>
                <c:pt idx="21">
                  <c:v>43926</c:v>
                </c:pt>
                <c:pt idx="22">
                  <c:v>43933</c:v>
                </c:pt>
                <c:pt idx="23">
                  <c:v>43940</c:v>
                </c:pt>
                <c:pt idx="24">
                  <c:v>43947</c:v>
                </c:pt>
                <c:pt idx="25">
                  <c:v>43954</c:v>
                </c:pt>
                <c:pt idx="26">
                  <c:v>43961</c:v>
                </c:pt>
                <c:pt idx="27">
                  <c:v>43968</c:v>
                </c:pt>
                <c:pt idx="28">
                  <c:v>43975</c:v>
                </c:pt>
                <c:pt idx="29">
                  <c:v>43982</c:v>
                </c:pt>
                <c:pt idx="30">
                  <c:v>43989</c:v>
                </c:pt>
                <c:pt idx="31">
                  <c:v>43996</c:v>
                </c:pt>
                <c:pt idx="32">
                  <c:v>44003</c:v>
                </c:pt>
                <c:pt idx="33">
                  <c:v>44010</c:v>
                </c:pt>
                <c:pt idx="34">
                  <c:v>44017</c:v>
                </c:pt>
                <c:pt idx="35">
                  <c:v>44024</c:v>
                </c:pt>
                <c:pt idx="36">
                  <c:v>44031</c:v>
                </c:pt>
                <c:pt idx="37">
                  <c:v>44038</c:v>
                </c:pt>
                <c:pt idx="38">
                  <c:v>44045</c:v>
                </c:pt>
                <c:pt idx="39">
                  <c:v>44052</c:v>
                </c:pt>
                <c:pt idx="40">
                  <c:v>44059</c:v>
                </c:pt>
                <c:pt idx="41">
                  <c:v>44066</c:v>
                </c:pt>
                <c:pt idx="42">
                  <c:v>44073</c:v>
                </c:pt>
                <c:pt idx="43">
                  <c:v>44080</c:v>
                </c:pt>
                <c:pt idx="44">
                  <c:v>44087</c:v>
                </c:pt>
                <c:pt idx="45">
                  <c:v>44094</c:v>
                </c:pt>
                <c:pt idx="46">
                  <c:v>44101</c:v>
                </c:pt>
                <c:pt idx="47">
                  <c:v>44108</c:v>
                </c:pt>
                <c:pt idx="48">
                  <c:v>44115</c:v>
                </c:pt>
                <c:pt idx="49">
                  <c:v>44122</c:v>
                </c:pt>
                <c:pt idx="50">
                  <c:v>44129</c:v>
                </c:pt>
                <c:pt idx="51">
                  <c:v>44136</c:v>
                </c:pt>
              </c:numCache>
            </c:numRef>
          </c:cat>
          <c:val>
            <c:numRef>
              <c:f>Data!$E$79:$BD$79</c:f>
              <c:numCache>
                <c:formatCode>"$"#,##0;\("$"#,##0\)</c:formatCode>
                <c:ptCount val="52"/>
                <c:pt idx="0">
                  <c:v>24956007.170000002</c:v>
                </c:pt>
                <c:pt idx="1">
                  <c:v>24763521.5</c:v>
                </c:pt>
                <c:pt idx="2">
                  <c:v>26990869.48</c:v>
                </c:pt>
                <c:pt idx="3">
                  <c:v>29669581.210000001</c:v>
                </c:pt>
                <c:pt idx="4">
                  <c:v>23335743.43</c:v>
                </c:pt>
                <c:pt idx="5">
                  <c:v>23432627.32</c:v>
                </c:pt>
                <c:pt idx="6">
                  <c:v>28280878.210000001</c:v>
                </c:pt>
                <c:pt idx="7">
                  <c:v>28898346.649999999</c:v>
                </c:pt>
                <c:pt idx="8">
                  <c:v>28814053.359999999</c:v>
                </c:pt>
                <c:pt idx="9">
                  <c:v>29298660.100000001</c:v>
                </c:pt>
                <c:pt idx="10">
                  <c:v>28707634.239999998</c:v>
                </c:pt>
                <c:pt idx="11">
                  <c:v>27494172.27</c:v>
                </c:pt>
                <c:pt idx="12">
                  <c:v>26909074.670000002</c:v>
                </c:pt>
                <c:pt idx="13">
                  <c:v>26632966.59</c:v>
                </c:pt>
                <c:pt idx="14">
                  <c:v>28284555.190000001</c:v>
                </c:pt>
                <c:pt idx="15">
                  <c:v>27259695.5</c:v>
                </c:pt>
                <c:pt idx="16">
                  <c:v>27337134.329999998</c:v>
                </c:pt>
                <c:pt idx="17">
                  <c:v>28261990.940000001</c:v>
                </c:pt>
                <c:pt idx="18">
                  <c:v>33720950.32</c:v>
                </c:pt>
                <c:pt idx="19">
                  <c:v>31417448.649999999</c:v>
                </c:pt>
                <c:pt idx="20">
                  <c:v>29031312.02</c:v>
                </c:pt>
                <c:pt idx="21">
                  <c:v>31731321.670000002</c:v>
                </c:pt>
                <c:pt idx="22">
                  <c:v>32021373.510000002</c:v>
                </c:pt>
                <c:pt idx="23">
                  <c:v>31026273.859999999</c:v>
                </c:pt>
                <c:pt idx="24">
                  <c:v>32072816.079999998</c:v>
                </c:pt>
                <c:pt idx="25">
                  <c:v>31993009.43</c:v>
                </c:pt>
                <c:pt idx="26">
                  <c:v>32652299.059999999</c:v>
                </c:pt>
                <c:pt idx="27">
                  <c:v>30975102.030000001</c:v>
                </c:pt>
                <c:pt idx="28">
                  <c:v>31506128.73</c:v>
                </c:pt>
                <c:pt idx="29">
                  <c:v>29711299.73</c:v>
                </c:pt>
                <c:pt idx="30">
                  <c:v>29632310.969999999</c:v>
                </c:pt>
                <c:pt idx="31">
                  <c:v>29269470.600000001</c:v>
                </c:pt>
                <c:pt idx="32">
                  <c:v>29962685.800000001</c:v>
                </c:pt>
                <c:pt idx="33">
                  <c:v>28076203.190000001</c:v>
                </c:pt>
                <c:pt idx="34">
                  <c:v>29964383.550000001</c:v>
                </c:pt>
                <c:pt idx="35">
                  <c:v>27856982.23</c:v>
                </c:pt>
                <c:pt idx="36">
                  <c:v>28613883.109999999</c:v>
                </c:pt>
                <c:pt idx="37">
                  <c:v>27932814.07</c:v>
                </c:pt>
                <c:pt idx="38">
                  <c:v>27858665.510000002</c:v>
                </c:pt>
                <c:pt idx="39">
                  <c:v>27747217.329999998</c:v>
                </c:pt>
                <c:pt idx="40">
                  <c:v>27520005.579999998</c:v>
                </c:pt>
                <c:pt idx="41">
                  <c:v>27395740.530000001</c:v>
                </c:pt>
                <c:pt idx="42">
                  <c:v>27030748.359999999</c:v>
                </c:pt>
                <c:pt idx="43">
                  <c:v>27773200.52</c:v>
                </c:pt>
                <c:pt idx="44">
                  <c:v>27605315.050000001</c:v>
                </c:pt>
                <c:pt idx="45">
                  <c:v>27535225.48</c:v>
                </c:pt>
                <c:pt idx="46">
                  <c:v>27011399.120000001</c:v>
                </c:pt>
                <c:pt idx="47">
                  <c:v>27512619.149999999</c:v>
                </c:pt>
                <c:pt idx="48">
                  <c:v>27624084.149999999</c:v>
                </c:pt>
                <c:pt idx="49">
                  <c:v>27399933.789999999</c:v>
                </c:pt>
                <c:pt idx="50">
                  <c:v>26821154.010000002</c:v>
                </c:pt>
                <c:pt idx="51">
                  <c:v>27043076.460000001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B-4D22-9574-7B9A2329AEEE}"/>
            </c:ext>
          </c:extLst>
        </c:ser>
        <c:ser>
          <c:idx val="1"/>
          <c:order val="1"/>
          <c:tx>
            <c:v>Pounds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43779</c:v>
                </c:pt>
                <c:pt idx="1">
                  <c:v>43786</c:v>
                </c:pt>
                <c:pt idx="2">
                  <c:v>43793</c:v>
                </c:pt>
                <c:pt idx="3">
                  <c:v>43800</c:v>
                </c:pt>
                <c:pt idx="4">
                  <c:v>43807</c:v>
                </c:pt>
                <c:pt idx="5">
                  <c:v>43814</c:v>
                </c:pt>
                <c:pt idx="6">
                  <c:v>43821</c:v>
                </c:pt>
                <c:pt idx="7">
                  <c:v>43828</c:v>
                </c:pt>
                <c:pt idx="8">
                  <c:v>43835</c:v>
                </c:pt>
                <c:pt idx="9">
                  <c:v>43842</c:v>
                </c:pt>
                <c:pt idx="10">
                  <c:v>43849</c:v>
                </c:pt>
                <c:pt idx="11">
                  <c:v>43856</c:v>
                </c:pt>
                <c:pt idx="12">
                  <c:v>43863</c:v>
                </c:pt>
                <c:pt idx="13">
                  <c:v>43870</c:v>
                </c:pt>
                <c:pt idx="14">
                  <c:v>43877</c:v>
                </c:pt>
                <c:pt idx="15">
                  <c:v>43884</c:v>
                </c:pt>
                <c:pt idx="16">
                  <c:v>43891</c:v>
                </c:pt>
                <c:pt idx="17">
                  <c:v>43898</c:v>
                </c:pt>
                <c:pt idx="18">
                  <c:v>43905</c:v>
                </c:pt>
                <c:pt idx="19">
                  <c:v>43912</c:v>
                </c:pt>
                <c:pt idx="20">
                  <c:v>43919</c:v>
                </c:pt>
                <c:pt idx="21">
                  <c:v>43926</c:v>
                </c:pt>
                <c:pt idx="22">
                  <c:v>43933</c:v>
                </c:pt>
                <c:pt idx="23">
                  <c:v>43940</c:v>
                </c:pt>
                <c:pt idx="24">
                  <c:v>43947</c:v>
                </c:pt>
                <c:pt idx="25">
                  <c:v>43954</c:v>
                </c:pt>
                <c:pt idx="26">
                  <c:v>43961</c:v>
                </c:pt>
                <c:pt idx="27">
                  <c:v>43968</c:v>
                </c:pt>
                <c:pt idx="28">
                  <c:v>43975</c:v>
                </c:pt>
                <c:pt idx="29">
                  <c:v>43982</c:v>
                </c:pt>
                <c:pt idx="30">
                  <c:v>43989</c:v>
                </c:pt>
                <c:pt idx="31">
                  <c:v>43996</c:v>
                </c:pt>
                <c:pt idx="32">
                  <c:v>44003</c:v>
                </c:pt>
                <c:pt idx="33">
                  <c:v>44010</c:v>
                </c:pt>
                <c:pt idx="34">
                  <c:v>44017</c:v>
                </c:pt>
                <c:pt idx="35">
                  <c:v>44024</c:v>
                </c:pt>
                <c:pt idx="36">
                  <c:v>44031</c:v>
                </c:pt>
                <c:pt idx="37">
                  <c:v>44038</c:v>
                </c:pt>
                <c:pt idx="38">
                  <c:v>44045</c:v>
                </c:pt>
                <c:pt idx="39">
                  <c:v>44052</c:v>
                </c:pt>
                <c:pt idx="40">
                  <c:v>44059</c:v>
                </c:pt>
                <c:pt idx="41">
                  <c:v>44066</c:v>
                </c:pt>
                <c:pt idx="42">
                  <c:v>44073</c:v>
                </c:pt>
                <c:pt idx="43">
                  <c:v>44080</c:v>
                </c:pt>
                <c:pt idx="44">
                  <c:v>44087</c:v>
                </c:pt>
                <c:pt idx="45">
                  <c:v>44094</c:v>
                </c:pt>
                <c:pt idx="46">
                  <c:v>44101</c:v>
                </c:pt>
                <c:pt idx="47">
                  <c:v>44108</c:v>
                </c:pt>
                <c:pt idx="48">
                  <c:v>44115</c:v>
                </c:pt>
                <c:pt idx="49">
                  <c:v>44122</c:v>
                </c:pt>
                <c:pt idx="50">
                  <c:v>44129</c:v>
                </c:pt>
                <c:pt idx="51">
                  <c:v>44136</c:v>
                </c:pt>
              </c:numCache>
            </c:numRef>
          </c:cat>
          <c:val>
            <c:numRef>
              <c:f>Data!$E$80:$BD$80</c:f>
              <c:numCache>
                <c:formatCode>#,##0;\(#,##0\)</c:formatCode>
                <c:ptCount val="52"/>
                <c:pt idx="0">
                  <c:v>5866750.21</c:v>
                </c:pt>
                <c:pt idx="1">
                  <c:v>5743310.4000000004</c:v>
                </c:pt>
                <c:pt idx="2">
                  <c:v>6331300.3200000003</c:v>
                </c:pt>
                <c:pt idx="3">
                  <c:v>7051383.3899999997</c:v>
                </c:pt>
                <c:pt idx="4">
                  <c:v>5464173.8300000001</c:v>
                </c:pt>
                <c:pt idx="5">
                  <c:v>5552574.29</c:v>
                </c:pt>
                <c:pt idx="6">
                  <c:v>6691221.7999999998</c:v>
                </c:pt>
                <c:pt idx="7">
                  <c:v>6888124.9199999999</c:v>
                </c:pt>
                <c:pt idx="8">
                  <c:v>6703499.0499999998</c:v>
                </c:pt>
                <c:pt idx="9">
                  <c:v>6777543.7300000004</c:v>
                </c:pt>
                <c:pt idx="10">
                  <c:v>6755795.46</c:v>
                </c:pt>
                <c:pt idx="11">
                  <c:v>6445890.9800000004</c:v>
                </c:pt>
                <c:pt idx="12">
                  <c:v>6279866.79</c:v>
                </c:pt>
                <c:pt idx="13">
                  <c:v>6242247.1399999997</c:v>
                </c:pt>
                <c:pt idx="14">
                  <c:v>6514925.3700000001</c:v>
                </c:pt>
                <c:pt idx="15">
                  <c:v>6395161.7800000003</c:v>
                </c:pt>
                <c:pt idx="16">
                  <c:v>6330852</c:v>
                </c:pt>
                <c:pt idx="17">
                  <c:v>6570768.5999999996</c:v>
                </c:pt>
                <c:pt idx="18">
                  <c:v>7766262.7800000003</c:v>
                </c:pt>
                <c:pt idx="19">
                  <c:v>7259780.9100000001</c:v>
                </c:pt>
                <c:pt idx="20">
                  <c:v>6669221.6799999997</c:v>
                </c:pt>
                <c:pt idx="21">
                  <c:v>7312763.0899999999</c:v>
                </c:pt>
                <c:pt idx="22">
                  <c:v>7306249.0899999999</c:v>
                </c:pt>
                <c:pt idx="23">
                  <c:v>7096794.1799999997</c:v>
                </c:pt>
                <c:pt idx="24">
                  <c:v>7490988.5099999998</c:v>
                </c:pt>
                <c:pt idx="25">
                  <c:v>7300725.0099999998</c:v>
                </c:pt>
                <c:pt idx="26">
                  <c:v>7447961.8799999999</c:v>
                </c:pt>
                <c:pt idx="27">
                  <c:v>7184630.4400000004</c:v>
                </c:pt>
                <c:pt idx="28">
                  <c:v>7183321.4900000002</c:v>
                </c:pt>
                <c:pt idx="29">
                  <c:v>6806779.4100000001</c:v>
                </c:pt>
                <c:pt idx="30">
                  <c:v>6798952.79</c:v>
                </c:pt>
                <c:pt idx="31">
                  <c:v>6762407.4699999997</c:v>
                </c:pt>
                <c:pt idx="32">
                  <c:v>6933094.21</c:v>
                </c:pt>
                <c:pt idx="33">
                  <c:v>6362894.3499999996</c:v>
                </c:pt>
                <c:pt idx="34">
                  <c:v>6857920.71</c:v>
                </c:pt>
                <c:pt idx="35">
                  <c:v>6378625.6699999999</c:v>
                </c:pt>
                <c:pt idx="36">
                  <c:v>6604692.0300000003</c:v>
                </c:pt>
                <c:pt idx="37">
                  <c:v>6457586.7199999997</c:v>
                </c:pt>
                <c:pt idx="38">
                  <c:v>6354647.4000000004</c:v>
                </c:pt>
                <c:pt idx="39">
                  <c:v>6337912.75</c:v>
                </c:pt>
                <c:pt idx="40">
                  <c:v>6369459.1399999997</c:v>
                </c:pt>
                <c:pt idx="41">
                  <c:v>6314474.5300000003</c:v>
                </c:pt>
                <c:pt idx="42">
                  <c:v>6239472.9199999999</c:v>
                </c:pt>
                <c:pt idx="43">
                  <c:v>6358437.6100000003</c:v>
                </c:pt>
                <c:pt idx="44">
                  <c:v>6309730.3700000001</c:v>
                </c:pt>
                <c:pt idx="45">
                  <c:v>6337644.3200000003</c:v>
                </c:pt>
                <c:pt idx="46">
                  <c:v>6232316.7599999998</c:v>
                </c:pt>
                <c:pt idx="47">
                  <c:v>6347117.75</c:v>
                </c:pt>
                <c:pt idx="48">
                  <c:v>6357133.29</c:v>
                </c:pt>
                <c:pt idx="49">
                  <c:v>6316356.5300000003</c:v>
                </c:pt>
                <c:pt idx="50">
                  <c:v>6185612.9400000004</c:v>
                </c:pt>
                <c:pt idx="51">
                  <c:v>6206174.21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12080"/>
        <c:axId val="422012472"/>
      </c:barChart>
      <c:lineChart>
        <c:grouping val="standard"/>
        <c:varyColors val="0"/>
        <c:ser>
          <c:idx val="2"/>
          <c:order val="2"/>
          <c:tx>
            <c:v>Price/Lb</c:v>
          </c:tx>
          <c:marker>
            <c:symbol val="circle"/>
            <c:size val="7"/>
          </c:marker>
          <c:val>
            <c:numRef>
              <c:f>Data!$E$81:$BD$81</c:f>
              <c:numCache>
                <c:formatCode>"$"#,##0.00;\("$"#,##0.00\)</c:formatCode>
                <c:ptCount val="52"/>
                <c:pt idx="0">
                  <c:v>4.2538042828995799</c:v>
                </c:pt>
                <c:pt idx="1">
                  <c:v>4.3117156788182598</c:v>
                </c:pt>
                <c:pt idx="2">
                  <c:v>4.2630846928455304</c:v>
                </c:pt>
                <c:pt idx="3">
                  <c:v>4.2076255918911301</c:v>
                </c:pt>
                <c:pt idx="4">
                  <c:v>4.2706810134552402</c:v>
                </c:pt>
                <c:pt idx="5">
                  <c:v>4.2201375607349103</c:v>
                </c:pt>
                <c:pt idx="6">
                  <c:v>4.2265641545464803</c:v>
                </c:pt>
                <c:pt idx="7">
                  <c:v>4.1953865508583101</c:v>
                </c:pt>
                <c:pt idx="8">
                  <c:v>4.2983601765409398</c:v>
                </c:pt>
                <c:pt idx="9">
                  <c:v>4.3229024064150199</c:v>
                </c:pt>
                <c:pt idx="10">
                  <c:v>4.2493344284878596</c:v>
                </c:pt>
                <c:pt idx="11">
                  <c:v>4.2653796589653101</c:v>
                </c:pt>
                <c:pt idx="12">
                  <c:v>4.2849753935624504</c:v>
                </c:pt>
                <c:pt idx="13">
                  <c:v>4.26656715004719</c:v>
                </c:pt>
                <c:pt idx="14">
                  <c:v>4.3415010278160704</c:v>
                </c:pt>
                <c:pt idx="15">
                  <c:v>4.2625497896317501</c:v>
                </c:pt>
                <c:pt idx="16">
                  <c:v>4.31808140989554</c:v>
                </c:pt>
                <c:pt idx="17">
                  <c:v>4.3011697200841903</c:v>
                </c:pt>
                <c:pt idx="18">
                  <c:v>4.3419790541777203</c:v>
                </c:pt>
                <c:pt idx="19">
                  <c:v>4.3276028628803296</c:v>
                </c:pt>
                <c:pt idx="20">
                  <c:v>4.3530284961227999</c:v>
                </c:pt>
                <c:pt idx="21">
                  <c:v>4.3391699251671003</c:v>
                </c:pt>
                <c:pt idx="22">
                  <c:v>4.38273772431703</c:v>
                </c:pt>
                <c:pt idx="23">
                  <c:v>4.3718717315259701</c:v>
                </c:pt>
                <c:pt idx="24">
                  <c:v>4.2815198604543001</c:v>
                </c:pt>
                <c:pt idx="25">
                  <c:v>4.3821688101083502</c:v>
                </c:pt>
                <c:pt idx="26">
                  <c:v>4.3840582948848299</c:v>
                </c:pt>
                <c:pt idx="27">
                  <c:v>4.3113006700453198</c:v>
                </c:pt>
                <c:pt idx="28">
                  <c:v>4.3860112308575001</c:v>
                </c:pt>
                <c:pt idx="29">
                  <c:v>4.3649570436130798</c:v>
                </c:pt>
                <c:pt idx="30">
                  <c:v>4.3583639841688004</c:v>
                </c:pt>
                <c:pt idx="31">
                  <c:v>4.3282618993084698</c:v>
                </c:pt>
                <c:pt idx="32">
                  <c:v>4.3216902716802998</c:v>
                </c:pt>
                <c:pt idx="33">
                  <c:v>4.4124892927068604</c:v>
                </c:pt>
                <c:pt idx="34">
                  <c:v>4.3693102934694004</c:v>
                </c:pt>
                <c:pt idx="35">
                  <c:v>4.3672389118266004</c:v>
                </c:pt>
                <c:pt idx="36">
                  <c:v>4.3323569032483702</c:v>
                </c:pt>
                <c:pt idx="37">
                  <c:v>4.3255809455083902</c:v>
                </c:pt>
                <c:pt idx="38">
                  <c:v>4.38398289573077</c:v>
                </c:pt>
                <c:pt idx="39">
                  <c:v>4.3779740151834696</c:v>
                </c:pt>
                <c:pt idx="40">
                  <c:v>4.3206189057992797</c:v>
                </c:pt>
                <c:pt idx="41">
                  <c:v>4.3385622033699098</c:v>
                </c:pt>
                <c:pt idx="42">
                  <c:v>4.3322166321702698</c:v>
                </c:pt>
                <c:pt idx="43">
                  <c:v>4.3679284477558902</c:v>
                </c:pt>
                <c:pt idx="44">
                  <c:v>4.37503877840029</c:v>
                </c:pt>
                <c:pt idx="45">
                  <c:v>4.3447098148291197</c:v>
                </c:pt>
                <c:pt idx="46">
                  <c:v>4.3340863695124501</c:v>
                </c:pt>
                <c:pt idx="47">
                  <c:v>4.33466342262202</c:v>
                </c:pt>
                <c:pt idx="48">
                  <c:v>4.3453680912202497</c:v>
                </c:pt>
                <c:pt idx="49">
                  <c:v>4.3379333734348302</c:v>
                </c:pt>
                <c:pt idx="50">
                  <c:v>4.3360543684454997</c:v>
                </c:pt>
                <c:pt idx="51">
                  <c:v>4.3574472041770198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13256"/>
        <c:axId val="422012864"/>
      </c:lineChart>
      <c:catAx>
        <c:axId val="422012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22012472"/>
        <c:crosses val="autoZero"/>
        <c:auto val="0"/>
        <c:lblAlgn val="ctr"/>
        <c:lblOffset val="100"/>
        <c:noMultiLvlLbl val="0"/>
      </c:catAx>
      <c:valAx>
        <c:axId val="422012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22012080"/>
        <c:crosses val="autoZero"/>
        <c:crossBetween val="between"/>
        <c:dispUnits>
          <c:builtInUnit val="millions"/>
          <c:dispUnitsLbl/>
        </c:dispUnits>
      </c:valAx>
      <c:valAx>
        <c:axId val="422012864"/>
        <c:scaling>
          <c:orientation val="minMax"/>
        </c:scaling>
        <c:delete val="0"/>
        <c:axPos val="r"/>
        <c:numFmt formatCode="&quot;$&quot;#,##0.00" sourceLinked="0"/>
        <c:majorTickMark val="out"/>
        <c:minorTickMark val="none"/>
        <c:tickLblPos val="nextTo"/>
        <c:crossAx val="422013256"/>
        <c:crosses val="max"/>
        <c:crossBetween val="between"/>
        <c:majorUnit val="0.1"/>
      </c:valAx>
      <c:catAx>
        <c:axId val="42201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012864"/>
        <c:crosses val="autoZero"/>
        <c:auto val="0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8971585073604931"/>
          <c:y val="2.5682178657637684E-2"/>
          <c:w val="0.23778302311753366"/>
          <c:h val="7.7401435370898525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95906156781227"/>
          <c:y val="9.6333960279256586E-2"/>
          <c:w val="0.79004776150421896"/>
          <c:h val="0.8739764310837663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Data!$F$45</c:f>
              <c:strCache>
                <c:ptCount val="1"/>
                <c:pt idx="0">
                  <c:v>Last 52 Wks</c:v>
                </c:pt>
              </c:strCache>
            </c:strRef>
          </c:tx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Data!$G$48:$G$54</c:f>
              <c:numCache>
                <c:formatCode>0.0%;\(0.0%\)</c:formatCode>
                <c:ptCount val="7"/>
                <c:pt idx="0">
                  <c:v>0.19774807484669199</c:v>
                </c:pt>
                <c:pt idx="1">
                  <c:v>0.20816492764095401</c:v>
                </c:pt>
                <c:pt idx="2">
                  <c:v>0.13335798551340999</c:v>
                </c:pt>
                <c:pt idx="3">
                  <c:v>0.189580634039406</c:v>
                </c:pt>
                <c:pt idx="4">
                  <c:v>0.262424613334093</c:v>
                </c:pt>
                <c:pt idx="5">
                  <c:v>-2.7721032815257202E-2</c:v>
                </c:pt>
                <c:pt idx="6">
                  <c:v>0.13710815790855099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6-4140-944B-47B74C7A5F5C}"/>
            </c:ext>
          </c:extLst>
        </c:ser>
        <c:ser>
          <c:idx val="0"/>
          <c:order val="1"/>
          <c:tx>
            <c:strRef>
              <c:f>Data!$D$45</c:f>
              <c:strCache>
                <c:ptCount val="1"/>
                <c:pt idx="0">
                  <c:v>Last 04 Wks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-5.4092920021486879E-3"/>
                  <c:y val="-2.69905533063427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6-4140-944B-47B74C7A5F5C}"/>
                </c:ext>
              </c:extLst>
            </c:dLbl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Data!$E$48:$E$54</c:f>
              <c:numCache>
                <c:formatCode>0.0%;\(0.0%\)</c:formatCode>
                <c:ptCount val="7"/>
                <c:pt idx="0">
                  <c:v>0.194130696395278</c:v>
                </c:pt>
                <c:pt idx="1">
                  <c:v>0.18873922276194699</c:v>
                </c:pt>
                <c:pt idx="2">
                  <c:v>0.23483068105544799</c:v>
                </c:pt>
                <c:pt idx="3">
                  <c:v>0.18541809693807501</c:v>
                </c:pt>
                <c:pt idx="4">
                  <c:v>0.28019263404463901</c:v>
                </c:pt>
                <c:pt idx="5">
                  <c:v>0.21660936151787999</c:v>
                </c:pt>
                <c:pt idx="6">
                  <c:v>9.9174356157522098E-2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6-4140-944B-47B74C7A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1994048"/>
        <c:axId val="421986600"/>
      </c:barChart>
      <c:catAx>
        <c:axId val="42199404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421986600"/>
        <c:crosses val="autoZero"/>
        <c:auto val="1"/>
        <c:lblAlgn val="ctr"/>
        <c:lblOffset val="300"/>
        <c:noMultiLvlLbl val="0"/>
      </c:catAx>
      <c:valAx>
        <c:axId val="421986600"/>
        <c:scaling>
          <c:orientation val="minMax"/>
        </c:scaling>
        <c:delete val="1"/>
        <c:axPos val="b"/>
        <c:numFmt formatCode="0.0%;\(0.0%\)" sourceLinked="1"/>
        <c:majorTickMark val="out"/>
        <c:minorTickMark val="none"/>
        <c:tickLblPos val="nextTo"/>
        <c:crossAx val="421994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Data!$D$135:$D$136</c:f>
              <c:strCache>
                <c:ptCount val="2"/>
                <c:pt idx="0">
                  <c:v>ORGANIC</c:v>
                </c:pt>
                <c:pt idx="1">
                  <c:v>CONVENTIONAL</c:v>
                </c:pt>
              </c:strCache>
            </c:strRef>
          </c:cat>
          <c:val>
            <c:numRef>
              <c:f>Data!$E$135:$E$136</c:f>
              <c:numCache>
                <c:formatCode>\+0.0%;[Red]\-0.0%;"n/a"</c:formatCode>
                <c:ptCount val="2"/>
                <c:pt idx="0">
                  <c:v>8.9113448985942798E-2</c:v>
                </c:pt>
                <c:pt idx="1">
                  <c:v>0.15831442963491299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1988168"/>
        <c:axId val="421994832"/>
      </c:barChart>
      <c:catAx>
        <c:axId val="42198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421994832"/>
        <c:crosses val="autoZero"/>
        <c:auto val="1"/>
        <c:lblAlgn val="ctr"/>
        <c:lblOffset val="100"/>
        <c:noMultiLvlLbl val="0"/>
      </c:catAx>
      <c:valAx>
        <c:axId val="421994832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1988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62662866066473"/>
          <c:y val="3.1400513463261503E-2"/>
          <c:w val="0.88170930710338524"/>
          <c:h val="0.958246573344998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B88-4AFD-85C4-00D8F1BD50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B88-4AFD-85C4-00D8F1BD5038}"/>
              </c:ext>
            </c:extLst>
          </c:dPt>
          <c:dLbls>
            <c:dLbl>
              <c:idx val="0"/>
              <c:layout>
                <c:manualLayout>
                  <c:x val="-0.19693167386334773"/>
                  <c:y val="0.13008128121928156"/>
                </c:manualLayout>
              </c:layout>
              <c:tx>
                <c:rich>
                  <a:bodyPr/>
                  <a:lstStyle/>
                  <a:p>
                    <a:fld id="{0A6BFE62-C456-4EF4-BC41-17D0D5F27AC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3D3DF2C1-0D01-4AE3-9607-1A55E4B445BF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88D20879-4924-4CD8-BF69-59D3362CC1E1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88-4AFD-85C4-00D8F1BD5038}"/>
                </c:ext>
              </c:extLst>
            </c:dLbl>
            <c:dLbl>
              <c:idx val="1"/>
              <c:layout>
                <c:manualLayout>
                  <c:x val="0.2201623721765962"/>
                  <c:y val="-0.15062556805121799"/>
                </c:manualLayout>
              </c:layout>
              <c:tx>
                <c:rich>
                  <a:bodyPr/>
                  <a:lstStyle/>
                  <a:p>
                    <a:fld id="{62CBDD82-8018-4B49-884A-AB4DFED9F6E6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B0515389-3E06-4240-8DC4-6896AC4B8A6B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BEE80109-CBA6-41F6-B2E5-48E3262282B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B88-4AFD-85C4-00D8F1BD5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Data!$D$150:$D$151</c:f>
              <c:strCache>
                <c:ptCount val="2"/>
                <c:pt idx="0">
                  <c:v>SLICED</c:v>
                </c:pt>
                <c:pt idx="1">
                  <c:v>WHOLE</c:v>
                </c:pt>
              </c:strCache>
            </c:strRef>
          </c:cat>
          <c:val>
            <c:numRef>
              <c:f>Data!$E$150:$E$151</c:f>
              <c:numCache>
                <c:formatCode>"$"#,##0.0_);\("$"#,##0.0\)</c:formatCode>
                <c:ptCount val="2"/>
                <c:pt idx="0">
                  <c:v>51.819762579999995</c:v>
                </c:pt>
                <c:pt idx="1">
                  <c:v>57.06848583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8-4AFD-85C4-00D8F1B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3379241573298"/>
          <c:y val="2.7821235460321558E-2"/>
          <c:w val="0.88170930710338524"/>
          <c:h val="0.95824657334499852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0-F3A5-4D2D-A469-E743FB46CFB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F3A5-4D2D-A469-E743FB46CFB6}"/>
              </c:ext>
            </c:extLst>
          </c:dPt>
          <c:dLbls>
            <c:dLbl>
              <c:idx val="0"/>
              <c:layout>
                <c:manualLayout>
                  <c:x val="2.4551500954853762E-3"/>
                  <c:y val="1.6074286714447418E-2"/>
                </c:manualLayout>
              </c:layout>
              <c:tx>
                <c:rich>
                  <a:bodyPr/>
                  <a:lstStyle/>
                  <a:p>
                    <a:fld id="{6FBA9271-2430-474B-9CB3-5FD7C0A552A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D48B49E-5715-4A0A-B018-B7E7CF8DF46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727EC887-E864-46D7-AA82-4B1026DDABE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99412035861111"/>
                      <c:h val="0.23824004063307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3A5-4D2D-A469-E743FB46CFB6}"/>
                </c:ext>
              </c:extLst>
            </c:dLbl>
            <c:dLbl>
              <c:idx val="1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ECCF0FE1-7D37-4910-90A2-FDD1AB9EAA9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96C40DEF-4E24-4137-818B-E26F186BABB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1A9A43A1-D55E-41CE-9D36-06757C48192F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3A5-4D2D-A469-E743FB46C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Data!$D$132:$D$133</c:f>
              <c:strCache>
                <c:ptCount val="2"/>
                <c:pt idx="0">
                  <c:v>CONVENTIONAL</c:v>
                </c:pt>
                <c:pt idx="1">
                  <c:v>ORGANIC</c:v>
                </c:pt>
              </c:strCache>
            </c:strRef>
          </c:cat>
          <c:val>
            <c:numRef>
              <c:f>Data!$E$132:$E$133</c:f>
              <c:numCache>
                <c:formatCode>"$"#,##0.0_);\("$"#,##0.0\)</c:formatCode>
                <c:ptCount val="2"/>
                <c:pt idx="0">
                  <c:v>95.095487000000006</c:v>
                </c:pt>
                <c:pt idx="1">
                  <c:v>13.792761410000001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5-4D2D-A469-E743FB46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6"/>
        <c:holeSize val="42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12" Type="http://schemas.openxmlformats.org/officeDocument/2006/relationships/image" Target="../media/image25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11" Type="http://schemas.openxmlformats.org/officeDocument/2006/relationships/image" Target="../media/image24.emf"/><Relationship Id="rId5" Type="http://schemas.openxmlformats.org/officeDocument/2006/relationships/image" Target="../media/image18.emf"/><Relationship Id="rId10" Type="http://schemas.openxmlformats.org/officeDocument/2006/relationships/image" Target="../media/image23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52387</xdr:rowOff>
    </xdr:from>
    <xdr:to>
      <xdr:col>16</xdr:col>
      <xdr:colOff>323850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752476</xdr:colOff>
      <xdr:row>21</xdr:row>
      <xdr:rowOff>138112</xdr:rowOff>
    </xdr:from>
    <xdr:to>
      <xdr:col>15</xdr:col>
      <xdr:colOff>609601</xdr:colOff>
      <xdr:row>36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571499</xdr:colOff>
      <xdr:row>16</xdr:row>
      <xdr:rowOff>33336</xdr:rowOff>
    </xdr:from>
    <xdr:to>
      <xdr:col>29</xdr:col>
      <xdr:colOff>561975</xdr:colOff>
      <xdr:row>38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885825</xdr:colOff>
      <xdr:row>44</xdr:row>
      <xdr:rowOff>52387</xdr:rowOff>
    </xdr:from>
    <xdr:to>
      <xdr:col>19</xdr:col>
      <xdr:colOff>114300</xdr:colOff>
      <xdr:row>55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104774</xdr:colOff>
      <xdr:row>82</xdr:row>
      <xdr:rowOff>80962</xdr:rowOff>
    </xdr:from>
    <xdr:to>
      <xdr:col>21</xdr:col>
      <xdr:colOff>304799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57150</xdr:colOff>
      <xdr:row>44</xdr:row>
      <xdr:rowOff>76201</xdr:rowOff>
    </xdr:from>
    <xdr:to>
      <xdr:col>25</xdr:col>
      <xdr:colOff>571501</xdr:colOff>
      <xdr:row>69</xdr:row>
      <xdr:rowOff>19051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47625</xdr:colOff>
      <xdr:row>104</xdr:row>
      <xdr:rowOff>42862</xdr:rowOff>
    </xdr:from>
    <xdr:to>
      <xdr:col>30</xdr:col>
      <xdr:colOff>381000</xdr:colOff>
      <xdr:row>118</xdr:row>
      <xdr:rowOff>119062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28575</xdr:colOff>
      <xdr:row>144</xdr:row>
      <xdr:rowOff>95250</xdr:rowOff>
    </xdr:from>
    <xdr:to>
      <xdr:col>11</xdr:col>
      <xdr:colOff>581025</xdr:colOff>
      <xdr:row>161</xdr:row>
      <xdr:rowOff>176213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123825</xdr:colOff>
      <xdr:row>121</xdr:row>
      <xdr:rowOff>85726</xdr:rowOff>
    </xdr:from>
    <xdr:to>
      <xdr:col>20</xdr:col>
      <xdr:colOff>590550</xdr:colOff>
      <xdr:row>138</xdr:row>
      <xdr:rowOff>95251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76200</xdr:colOff>
      <xdr:row>142</xdr:row>
      <xdr:rowOff>85725</xdr:rowOff>
    </xdr:from>
    <xdr:to>
      <xdr:col>20</xdr:col>
      <xdr:colOff>581025</xdr:colOff>
      <xdr:row>166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739588</xdr:colOff>
      <xdr:row>106</xdr:row>
      <xdr:rowOff>179294</xdr:rowOff>
    </xdr:from>
    <xdr:to>
      <xdr:col>6</xdr:col>
      <xdr:colOff>649941</xdr:colOff>
      <xdr:row>110</xdr:row>
      <xdr:rowOff>829236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B1DCD8-61D6-4AF3-8531-87AA49F34D5A}"/>
            </a:ext>
          </a:extLst>
        </xdr:cNvPr>
        <xdr:cNvSpPr txBox="1"/>
      </xdr:nvSpPr>
      <xdr:spPr>
        <a:xfrm>
          <a:off x="2386853" y="20529176"/>
          <a:ext cx="3776382" cy="1411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/>
            <a:t>6 is</a:t>
          </a:r>
          <a:r>
            <a:rPr lang="en-US" sz="2400" baseline="0"/>
            <a:t> not used anymore</a:t>
          </a:r>
          <a:endParaRPr lang="en-US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271775</xdr:colOff>
          <xdr:row>19</xdr:row>
          <xdr:rowOff>36636</xdr:rowOff>
        </xdr:from>
        <xdr:to>
          <xdr:col>11</xdr:col>
          <xdr:colOff>381000</xdr:colOff>
          <xdr:row>28</xdr:row>
          <xdr:rowOff>170730</xdr:rowOff>
        </xdr:to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45:$S$56" spid="_x0000_s20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09467" y="3656136"/>
              <a:ext cx="4725187" cy="1848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66675</xdr:colOff>
      <xdr:row>4</xdr:row>
      <xdr:rowOff>114300</xdr:rowOff>
    </xdr:from>
    <xdr:to>
      <xdr:col>10</xdr:col>
      <xdr:colOff>556846</xdr:colOff>
      <xdr:row>6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6675" y="956896"/>
          <a:ext cx="6571517" cy="364881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Total U.S.</a:t>
          </a:r>
        </a:p>
      </xdr:txBody>
    </xdr:sp>
    <xdr:clientData/>
  </xdr:twoCellAnchor>
  <xdr:twoCellAnchor>
    <xdr:from>
      <xdr:col>0</xdr:col>
      <xdr:colOff>531283</xdr:colOff>
      <xdr:row>17</xdr:row>
      <xdr:rowOff>98425</xdr:rowOff>
    </xdr:from>
    <xdr:to>
      <xdr:col>4</xdr:col>
      <xdr:colOff>64558</xdr:colOff>
      <xdr:row>19</xdr:row>
      <xdr:rowOff>69850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31283" y="3336925"/>
          <a:ext cx="215794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vs. Total Produce</a:t>
          </a:r>
        </a:p>
      </xdr:txBody>
    </xdr:sp>
    <xdr:clientData/>
  </xdr:twoCellAnchor>
  <xdr:twoCellAnchor>
    <xdr:from>
      <xdr:col>6</xdr:col>
      <xdr:colOff>142872</xdr:colOff>
      <xdr:row>17</xdr:row>
      <xdr:rowOff>80435</xdr:rowOff>
    </xdr:from>
    <xdr:to>
      <xdr:col>10</xdr:col>
      <xdr:colOff>85721</xdr:colOff>
      <xdr:row>19</xdr:row>
      <xdr:rowOff>51860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79872" y="3318935"/>
          <a:ext cx="256751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by Variety (in Millions)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52916</xdr:rowOff>
        </xdr:from>
        <xdr:to>
          <xdr:col>10</xdr:col>
          <xdr:colOff>608134</xdr:colOff>
          <xdr:row>17</xdr:row>
          <xdr:rowOff>74760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B$83:$V$98" spid="_x0000_s200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576916"/>
              <a:ext cx="7202365" cy="17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638175</xdr:colOff>
      <xdr:row>7</xdr:row>
      <xdr:rowOff>32132</xdr:rowOff>
    </xdr:from>
    <xdr:to>
      <xdr:col>8</xdr:col>
      <xdr:colOff>638175</xdr:colOff>
      <xdr:row>8</xdr:row>
      <xdr:rowOff>105833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94342" y="1365632"/>
          <a:ext cx="4593166" cy="264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Mushroom</a:t>
          </a:r>
          <a:r>
            <a:rPr lang="en-US" sz="1100" b="1" baseline="0">
              <a:solidFill>
                <a:srgbClr val="A50021"/>
              </a:solidFill>
            </a:rPr>
            <a:t> Sales &amp; Price by Week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7</xdr:col>
      <xdr:colOff>76121</xdr:colOff>
      <xdr:row>29</xdr:row>
      <xdr:rowOff>181139</xdr:rowOff>
    </xdr:from>
    <xdr:to>
      <xdr:col>10</xdr:col>
      <xdr:colOff>265563</xdr:colOff>
      <xdr:row>31</xdr:row>
      <xdr:rowOff>152564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333063" y="5712966"/>
          <a:ext cx="201384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Segment</a:t>
          </a:r>
        </a:p>
      </xdr:txBody>
    </xdr:sp>
    <xdr:clientData/>
  </xdr:twoCellAnchor>
  <xdr:twoCellAnchor>
    <xdr:from>
      <xdr:col>11</xdr:col>
      <xdr:colOff>57150</xdr:colOff>
      <xdr:row>0</xdr:row>
      <xdr:rowOff>76200</xdr:rowOff>
    </xdr:from>
    <xdr:to>
      <xdr:col>21</xdr:col>
      <xdr:colOff>581025</xdr:colOff>
      <xdr:row>2</xdr:row>
      <xdr:rowOff>76200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286625" y="76200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ORGANIC/CONVENTIONAL</a:t>
          </a:r>
        </a:p>
      </xdr:txBody>
    </xdr:sp>
    <xdr:clientData/>
  </xdr:twoCellAnchor>
  <xdr:twoCellAnchor>
    <xdr:from>
      <xdr:col>11</xdr:col>
      <xdr:colOff>166157</xdr:colOff>
      <xdr:row>18</xdr:row>
      <xdr:rowOff>61382</xdr:rowOff>
    </xdr:from>
    <xdr:to>
      <xdr:col>14</xdr:col>
      <xdr:colOff>556682</xdr:colOff>
      <xdr:row>20</xdr:row>
      <xdr:rowOff>32807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383990" y="3490382"/>
          <a:ext cx="23590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Mushroom</a:t>
          </a:r>
          <a:r>
            <a:rPr lang="en-US" sz="1100" b="1" baseline="0">
              <a:solidFill>
                <a:srgbClr val="A50021"/>
              </a:solidFill>
            </a:rPr>
            <a:t> $ Share by Region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16</xdr:col>
      <xdr:colOff>613833</xdr:colOff>
      <xdr:row>18</xdr:row>
      <xdr:rowOff>39158</xdr:rowOff>
    </xdr:from>
    <xdr:to>
      <xdr:col>20</xdr:col>
      <xdr:colOff>147108</xdr:colOff>
      <xdr:row>20</xdr:row>
      <xdr:rowOff>10583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112500" y="3468158"/>
          <a:ext cx="2157941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Region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92074</xdr:colOff>
          <xdr:row>19</xdr:row>
          <xdr:rowOff>162513</xdr:rowOff>
        </xdr:from>
        <xdr:to>
          <xdr:col>21</xdr:col>
          <xdr:colOff>582708</xdr:colOff>
          <xdr:row>33</xdr:row>
          <xdr:rowOff>177800</xdr:rowOff>
        </xdr:to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S$17:$AD$38" spid="_x0000_s2002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934574" y="3782013"/>
              <a:ext cx="4427634" cy="268228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59267</xdr:colOff>
      <xdr:row>15</xdr:row>
      <xdr:rowOff>152400</xdr:rowOff>
    </xdr:from>
    <xdr:to>
      <xdr:col>21</xdr:col>
      <xdr:colOff>583142</xdr:colOff>
      <xdr:row>17</xdr:row>
      <xdr:rowOff>152400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277100" y="3009900"/>
          <a:ext cx="7085542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Regions</a:t>
          </a:r>
        </a:p>
      </xdr:txBody>
    </xdr:sp>
    <xdr:clientData/>
  </xdr:twoCellAnchor>
  <xdr:twoCellAnchor>
    <xdr:from>
      <xdr:col>11</xdr:col>
      <xdr:colOff>59268</xdr:colOff>
      <xdr:row>2</xdr:row>
      <xdr:rowOff>114300</xdr:rowOff>
    </xdr:from>
    <xdr:to>
      <xdr:col>14</xdr:col>
      <xdr:colOff>277814</xdr:colOff>
      <xdr:row>4</xdr:row>
      <xdr:rowOff>85725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782331" y="495300"/>
          <a:ext cx="2052108" cy="439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of Category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91101</xdr:rowOff>
        </xdr:from>
        <xdr:to>
          <xdr:col>19</xdr:col>
          <xdr:colOff>428625</xdr:colOff>
          <xdr:row>15</xdr:row>
          <xdr:rowOff>93137</xdr:rowOff>
        </xdr:to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X$105:$AE$119" spid="_x0000_s2002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9481608" y="853101"/>
              <a:ext cx="3414184" cy="20181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309033</xdr:colOff>
      <xdr:row>2</xdr:row>
      <xdr:rowOff>121709</xdr:rowOff>
    </xdr:from>
    <xdr:to>
      <xdr:col>18</xdr:col>
      <xdr:colOff>499533</xdr:colOff>
      <xdr:row>4</xdr:row>
      <xdr:rowOff>93134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0151533" y="502709"/>
          <a:ext cx="21590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Sales % Chg.</a:t>
          </a:r>
        </a:p>
      </xdr:txBody>
    </xdr:sp>
    <xdr:clientData/>
  </xdr:twoCellAnchor>
  <xdr:twoCellAnchor>
    <xdr:from>
      <xdr:col>19</xdr:col>
      <xdr:colOff>255625</xdr:colOff>
      <xdr:row>2</xdr:row>
      <xdr:rowOff>203042</xdr:rowOff>
    </xdr:from>
    <xdr:to>
      <xdr:col>21</xdr:col>
      <xdr:colOff>369926</xdr:colOff>
      <xdr:row>15</xdr:row>
      <xdr:rowOff>3017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810183" y="584042"/>
          <a:ext cx="1330570" cy="228380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600" b="1">
              <a:solidFill>
                <a:schemeClr val="bg1">
                  <a:lumMod val="85000"/>
                </a:schemeClr>
              </a:solidFill>
              <a:latin typeface="Arial Black" panose="020B0A04020102020204" pitchFamily="34" charset="0"/>
            </a:rPr>
            <a:t>$</a:t>
          </a:r>
        </a:p>
      </xdr:txBody>
    </xdr:sp>
    <xdr:clientData/>
  </xdr:twoCellAnchor>
  <xdr:twoCellAnchor>
    <xdr:from>
      <xdr:col>19</xdr:col>
      <xdr:colOff>58614</xdr:colOff>
      <xdr:row>5</xdr:row>
      <xdr:rowOff>61464</xdr:rowOff>
    </xdr:from>
    <xdr:to>
      <xdr:col>21</xdr:col>
      <xdr:colOff>566940</xdr:colOff>
      <xdr:row>9</xdr:row>
      <xdr:rowOff>61464</xdr:rowOff>
    </xdr:to>
    <xdr:sp macro="" textlink="Data!D138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671177" y="1021902"/>
          <a:ext cx="173070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3598494-B176-412B-AEEA-85A6D20F5607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Organic                                        $5.29 Avg. Price/Lb.                      +1.7%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19</xdr:col>
      <xdr:colOff>260350</xdr:colOff>
      <xdr:row>2</xdr:row>
      <xdr:rowOff>136525</xdr:rowOff>
    </xdr:from>
    <xdr:to>
      <xdr:col>21</xdr:col>
      <xdr:colOff>536575</xdr:colOff>
      <xdr:row>4</xdr:row>
      <xdr:rowOff>107950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2727517" y="517525"/>
          <a:ext cx="158855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</a:t>
          </a:r>
        </a:p>
      </xdr:txBody>
    </xdr:sp>
    <xdr:clientData/>
  </xdr:twoCellAnchor>
  <xdr:twoCellAnchor>
    <xdr:from>
      <xdr:col>11</xdr:col>
      <xdr:colOff>47625</xdr:colOff>
      <xdr:row>34</xdr:row>
      <xdr:rowOff>47625</xdr:rowOff>
    </xdr:from>
    <xdr:to>
      <xdr:col>21</xdr:col>
      <xdr:colOff>571500</xdr:colOff>
      <xdr:row>36</xdr:row>
      <xdr:rowOff>47625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7277100" y="6524625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L4-wk</a:t>
          </a:r>
          <a:r>
            <a:rPr lang="en-US" sz="1400" b="1" baseline="0">
              <a:solidFill>
                <a:srgbClr val="A50021"/>
              </a:solidFill>
            </a:rPr>
            <a:t> - </a:t>
          </a:r>
          <a:r>
            <a:rPr lang="en-US" sz="1400" b="1">
              <a:solidFill>
                <a:srgbClr val="A50021"/>
              </a:solidFill>
            </a:rPr>
            <a:t>Top 5</a:t>
          </a:r>
          <a:r>
            <a:rPr lang="en-US" sz="1400" b="1" baseline="0">
              <a:solidFill>
                <a:srgbClr val="A50021"/>
              </a:solidFill>
            </a:rPr>
            <a:t> / Bottom 5 Markets (based on Dollar Growth Rate)</a:t>
          </a:r>
          <a:endParaRPr lang="en-US" sz="1400" b="1">
            <a:solidFill>
              <a:srgbClr val="A50021"/>
            </a:solidFill>
          </a:endParaRPr>
        </a:p>
      </xdr:txBody>
    </xdr:sp>
    <xdr:clientData/>
  </xdr:twoCellAnchor>
  <xdr:twoCellAnchor>
    <xdr:from>
      <xdr:col>1</xdr:col>
      <xdr:colOff>242439</xdr:colOff>
      <xdr:row>30</xdr:row>
      <xdr:rowOff>14411</xdr:rowOff>
    </xdr:from>
    <xdr:to>
      <xdr:col>5</xdr:col>
      <xdr:colOff>185289</xdr:colOff>
      <xdr:row>31</xdr:row>
      <xdr:rowOff>176336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850574" y="5736738"/>
          <a:ext cx="237538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 per Pound</a:t>
          </a:r>
        </a:p>
      </xdr:txBody>
    </xdr:sp>
    <xdr:clientData/>
  </xdr:twoCellAnchor>
  <xdr:twoCellAnchor>
    <xdr:from>
      <xdr:col>0</xdr:col>
      <xdr:colOff>30285</xdr:colOff>
      <xdr:row>36</xdr:row>
      <xdr:rowOff>113081</xdr:rowOff>
    </xdr:from>
    <xdr:to>
      <xdr:col>3</xdr:col>
      <xdr:colOff>222983</xdr:colOff>
      <xdr:row>38</xdr:row>
      <xdr:rowOff>84506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0285" y="6978408"/>
          <a:ext cx="201710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Share 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74084</xdr:colOff>
          <xdr:row>37</xdr:row>
          <xdr:rowOff>116417</xdr:rowOff>
        </xdr:from>
        <xdr:to>
          <xdr:col>21</xdr:col>
          <xdr:colOff>592665</xdr:colOff>
          <xdr:row>45</xdr:row>
          <xdr:rowOff>105833</xdr:rowOff>
        </xdr:to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AJ$166:$AR$172" spid="_x0000_s2002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291917" y="7164917"/>
              <a:ext cx="7080248" cy="15134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6513</xdr:colOff>
          <xdr:row>32</xdr:row>
          <xdr:rowOff>21980</xdr:rowOff>
        </xdr:from>
        <xdr:to>
          <xdr:col>6</xdr:col>
          <xdr:colOff>292263</xdr:colOff>
          <xdr:row>35</xdr:row>
          <xdr:rowOff>23038</xdr:rowOff>
        </xdr:to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C$70:$K$72" spid="_x0000_s200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513" y="6125307"/>
              <a:ext cx="3934558" cy="5725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468923</xdr:colOff>
          <xdr:row>19</xdr:row>
          <xdr:rowOff>183174</xdr:rowOff>
        </xdr:from>
        <xdr:to>
          <xdr:col>14</xdr:col>
          <xdr:colOff>564173</xdr:colOff>
          <xdr:row>33</xdr:row>
          <xdr:rowOff>2</xdr:rowOff>
        </xdr:to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22:$O$37" spid="_x0000_s2003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6550269" y="3810001"/>
              <a:ext cx="2527789" cy="24838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34924</xdr:rowOff>
        </xdr:from>
        <xdr:to>
          <xdr:col>4</xdr:col>
          <xdr:colOff>590550</xdr:colOff>
          <xdr:row>30</xdr:row>
          <xdr:rowOff>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J$3:$Q$17" spid="_x0000_s200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3654424"/>
              <a:ext cx="3228242" cy="20605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80597</xdr:rowOff>
        </xdr:from>
        <xdr:to>
          <xdr:col>3</xdr:col>
          <xdr:colOff>227134</xdr:colOff>
          <xdr:row>48</xdr:row>
          <xdr:rowOff>0</xdr:rowOff>
        </xdr:to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Data!$H$146:$K$162" spid="_x0000_s2003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7326924"/>
              <a:ext cx="2051538" cy="18244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317501</xdr:colOff>
          <xdr:row>32</xdr:row>
          <xdr:rowOff>21981</xdr:rowOff>
        </xdr:from>
        <xdr:to>
          <xdr:col>11</xdr:col>
          <xdr:colOff>2646</xdr:colOff>
          <xdr:row>48</xdr:row>
          <xdr:rowOff>96064</xdr:rowOff>
        </xdr:to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T$45:$Z$69" spid="_x0000_s2003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966309" y="6125308"/>
              <a:ext cx="2725818" cy="3122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468313</xdr:colOff>
      <xdr:row>4</xdr:row>
      <xdr:rowOff>27724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3563" cy="877037"/>
        </a:xfrm>
        <a:prstGeom prst="rect">
          <a:avLst/>
        </a:prstGeom>
      </xdr:spPr>
    </xdr:pic>
    <xdr:clientData/>
  </xdr:twoCellAnchor>
  <xdr:twoCellAnchor>
    <xdr:from>
      <xdr:col>3</xdr:col>
      <xdr:colOff>139212</xdr:colOff>
      <xdr:row>36</xdr:row>
      <xdr:rowOff>120408</xdr:rowOff>
    </xdr:from>
    <xdr:to>
      <xdr:col>6</xdr:col>
      <xdr:colOff>593481</xdr:colOff>
      <xdr:row>38</xdr:row>
      <xdr:rowOff>91833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963616" y="6985735"/>
          <a:ext cx="2278673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Sales % Chg.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177834</xdr:colOff>
          <xdr:row>38</xdr:row>
          <xdr:rowOff>58614</xdr:rowOff>
        </xdr:from>
        <xdr:to>
          <xdr:col>6</xdr:col>
          <xdr:colOff>557516</xdr:colOff>
          <xdr:row>48</xdr:row>
          <xdr:rowOff>58616</xdr:rowOff>
        </xdr:to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N$144:$U$166" spid="_x0000_s20035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2011397" y="7305552"/>
              <a:ext cx="2213244" cy="1905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306267</xdr:colOff>
      <xdr:row>35</xdr:row>
      <xdr:rowOff>23691</xdr:rowOff>
    </xdr:from>
    <xdr:to>
      <xdr:col>5</xdr:col>
      <xdr:colOff>152402</xdr:colOff>
      <xdr:row>36</xdr:row>
      <xdr:rowOff>185616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914402" y="6698518"/>
          <a:ext cx="227867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A50021"/>
              </a:solidFill>
            </a:rPr>
            <a:t>Whole/Sliced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87923</xdr:colOff>
          <xdr:row>4</xdr:row>
          <xdr:rowOff>58615</xdr:rowOff>
        </xdr:from>
        <xdr:to>
          <xdr:col>14</xdr:col>
          <xdr:colOff>351692</xdr:colOff>
          <xdr:row>15</xdr:row>
          <xdr:rowOff>87923</xdr:rowOff>
        </xdr:to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O$122:$T$139" spid="_x0000_s20036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3061" b="2371"/>
            <a:stretch>
              <a:fillRect/>
            </a:stretch>
          </xdr:blipFill>
          <xdr:spPr bwMode="auto">
            <a:xfrm>
              <a:off x="6777404" y="901211"/>
              <a:ext cx="2088173" cy="20515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71803</xdr:colOff>
      <xdr:row>9</xdr:row>
      <xdr:rowOff>67325</xdr:rowOff>
    </xdr:from>
    <xdr:to>
      <xdr:col>21</xdr:col>
      <xdr:colOff>580129</xdr:colOff>
      <xdr:row>13</xdr:row>
      <xdr:rowOff>67325</xdr:rowOff>
    </xdr:to>
    <xdr:sp macro="" textlink="Data!D139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626361" y="1789152"/>
          <a:ext cx="172459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1182D42-4B4C-489E-B74D-FC30CC8CF954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Conventional                                    $4.23  Avg. Price/Lb.                  +2.5%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B8D91-05D6-445D-A96A-010920E43776}" name="Table1" displayName="Table1" ref="B167:D226" totalsRowShown="0" headerRowBorderDxfId="4" tableBorderDxfId="3">
  <autoFilter ref="B167:D226" xr:uid="{DBA81D9D-285A-4E75-A198-763D679656EE}"/>
  <sortState xmlns:xlrd2="http://schemas.microsoft.com/office/spreadsheetml/2017/richdata2" ref="B168:D226">
    <sortCondition descending="1" ref="D167:D226"/>
  </sortState>
  <tableColumns count="3">
    <tableColumn id="1" xr3:uid="{CD2E524B-6611-4092-8CF2-42AD90900CA6}" name="Geography" dataDxfId="2"/>
    <tableColumn id="2" xr3:uid="{6035498A-BA4D-49BA-BBFD-18BA8374ACDD}" name="RMA Dollars" dataDxfId="1"/>
    <tableColumn id="3" xr3:uid="{890EBD47-2BC2-47EC-B02D-523A5CF33511}" name="RMA Dollars, Prior Yr % Ch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4:C62"/>
  <sheetViews>
    <sheetView workbookViewId="0">
      <selection activeCell="C35" sqref="C35"/>
    </sheetView>
  </sheetViews>
  <sheetFormatPr defaultColWidth="8.85546875" defaultRowHeight="15" x14ac:dyDescent="0.25"/>
  <cols>
    <col min="2" max="3" width="28.7109375" bestFit="1" customWidth="1"/>
  </cols>
  <sheetData>
    <row r="4" spans="2:3" x14ac:dyDescent="0.25">
      <c r="B4" s="54" t="s">
        <v>36</v>
      </c>
      <c r="C4" s="54" t="s">
        <v>108</v>
      </c>
    </row>
    <row r="5" spans="2:3" x14ac:dyDescent="0.25">
      <c r="B5" s="54" t="s">
        <v>72</v>
      </c>
      <c r="C5" s="54" t="s">
        <v>109</v>
      </c>
    </row>
    <row r="6" spans="2:3" x14ac:dyDescent="0.25">
      <c r="B6" s="54" t="s">
        <v>56</v>
      </c>
      <c r="C6" s="54" t="s">
        <v>110</v>
      </c>
    </row>
    <row r="7" spans="2:3" x14ac:dyDescent="0.25">
      <c r="B7" s="54" t="s">
        <v>48</v>
      </c>
      <c r="C7" s="54" t="s">
        <v>111</v>
      </c>
    </row>
    <row r="8" spans="2:3" x14ac:dyDescent="0.25">
      <c r="B8" s="54" t="s">
        <v>106</v>
      </c>
      <c r="C8" s="54" t="s">
        <v>112</v>
      </c>
    </row>
    <row r="9" spans="2:3" x14ac:dyDescent="0.25">
      <c r="B9" s="54" t="s">
        <v>45</v>
      </c>
      <c r="C9" s="54" t="s">
        <v>113</v>
      </c>
    </row>
    <row r="10" spans="2:3" x14ac:dyDescent="0.25">
      <c r="B10" s="54" t="s">
        <v>61</v>
      </c>
      <c r="C10" s="54" t="s">
        <v>114</v>
      </c>
    </row>
    <row r="11" spans="2:3" x14ac:dyDescent="0.25">
      <c r="B11" s="54" t="s">
        <v>215</v>
      </c>
      <c r="C11" s="54" t="s">
        <v>10</v>
      </c>
    </row>
    <row r="12" spans="2:3" x14ac:dyDescent="0.25">
      <c r="B12" s="54" t="s">
        <v>49</v>
      </c>
      <c r="C12" s="54" t="s">
        <v>115</v>
      </c>
    </row>
    <row r="13" spans="2:3" x14ac:dyDescent="0.25">
      <c r="B13" s="54" t="s">
        <v>50</v>
      </c>
      <c r="C13" s="54" t="s">
        <v>116</v>
      </c>
    </row>
    <row r="14" spans="2:3" x14ac:dyDescent="0.25">
      <c r="B14" s="54" t="s">
        <v>76</v>
      </c>
      <c r="C14" s="54" t="s">
        <v>117</v>
      </c>
    </row>
    <row r="15" spans="2:3" x14ac:dyDescent="0.25">
      <c r="B15" s="54" t="s">
        <v>78</v>
      </c>
      <c r="C15" s="54" t="s">
        <v>118</v>
      </c>
    </row>
    <row r="16" spans="2:3" x14ac:dyDescent="0.25">
      <c r="B16" s="54" t="s">
        <v>59</v>
      </c>
      <c r="C16" s="54" t="s">
        <v>119</v>
      </c>
    </row>
    <row r="17" spans="2:3" x14ac:dyDescent="0.25">
      <c r="B17" s="54" t="s">
        <v>46</v>
      </c>
      <c r="C17" s="54" t="s">
        <v>120</v>
      </c>
    </row>
    <row r="18" spans="2:3" x14ac:dyDescent="0.25">
      <c r="B18" s="54" t="s">
        <v>47</v>
      </c>
      <c r="C18" s="54" t="s">
        <v>121</v>
      </c>
    </row>
    <row r="19" spans="2:3" x14ac:dyDescent="0.25">
      <c r="B19" s="54" t="s">
        <v>62</v>
      </c>
      <c r="C19" s="54" t="s">
        <v>122</v>
      </c>
    </row>
    <row r="20" spans="2:3" x14ac:dyDescent="0.25">
      <c r="B20" s="54" t="s">
        <v>216</v>
      </c>
      <c r="C20" s="54" t="s">
        <v>217</v>
      </c>
    </row>
    <row r="21" spans="2:3" x14ac:dyDescent="0.25">
      <c r="B21" s="54" t="s">
        <v>53</v>
      </c>
      <c r="C21" s="54" t="s">
        <v>123</v>
      </c>
    </row>
    <row r="22" spans="2:3" x14ac:dyDescent="0.25">
      <c r="B22" s="54" t="s">
        <v>43</v>
      </c>
      <c r="C22" s="54" t="s">
        <v>124</v>
      </c>
    </row>
    <row r="23" spans="2:3" x14ac:dyDescent="0.25">
      <c r="B23" s="54" t="s">
        <v>37</v>
      </c>
      <c r="C23" s="54" t="s">
        <v>125</v>
      </c>
    </row>
    <row r="24" spans="2:3" x14ac:dyDescent="0.25">
      <c r="B24" s="54" t="s">
        <v>75</v>
      </c>
      <c r="C24" s="54" t="s">
        <v>126</v>
      </c>
    </row>
    <row r="25" spans="2:3" x14ac:dyDescent="0.25">
      <c r="B25" s="54" t="s">
        <v>52</v>
      </c>
      <c r="C25" s="54" t="s">
        <v>127</v>
      </c>
    </row>
    <row r="26" spans="2:3" x14ac:dyDescent="0.25">
      <c r="B26" s="54" t="s">
        <v>102</v>
      </c>
      <c r="C26" s="54" t="s">
        <v>128</v>
      </c>
    </row>
    <row r="27" spans="2:3" x14ac:dyDescent="0.25">
      <c r="B27" s="54" t="s">
        <v>41</v>
      </c>
      <c r="C27" s="54" t="s">
        <v>129</v>
      </c>
    </row>
    <row r="28" spans="2:3" x14ac:dyDescent="0.25">
      <c r="B28" s="54" t="s">
        <v>42</v>
      </c>
      <c r="C28" s="54" t="s">
        <v>130</v>
      </c>
    </row>
    <row r="29" spans="2:3" x14ac:dyDescent="0.25">
      <c r="B29" s="54" t="s">
        <v>63</v>
      </c>
      <c r="C29" s="54" t="s">
        <v>131</v>
      </c>
    </row>
    <row r="30" spans="2:3" x14ac:dyDescent="0.25">
      <c r="B30" s="54" t="s">
        <v>218</v>
      </c>
      <c r="C30" s="54" t="s">
        <v>219</v>
      </c>
    </row>
    <row r="31" spans="2:3" x14ac:dyDescent="0.25">
      <c r="B31" s="54" t="s">
        <v>54</v>
      </c>
      <c r="C31" s="54" t="s">
        <v>132</v>
      </c>
    </row>
    <row r="32" spans="2:3" x14ac:dyDescent="0.25">
      <c r="B32" s="54" t="s">
        <v>38</v>
      </c>
      <c r="C32" s="54" t="s">
        <v>133</v>
      </c>
    </row>
    <row r="33" spans="2:3" x14ac:dyDescent="0.25">
      <c r="B33" s="54" t="s">
        <v>74</v>
      </c>
      <c r="C33" s="54" t="s">
        <v>134</v>
      </c>
    </row>
    <row r="34" spans="2:3" x14ac:dyDescent="0.25">
      <c r="B34" s="54" t="s">
        <v>220</v>
      </c>
      <c r="C34" s="54" t="s">
        <v>221</v>
      </c>
    </row>
    <row r="35" spans="2:3" x14ac:dyDescent="0.25">
      <c r="B35" s="54" t="s">
        <v>67</v>
      </c>
      <c r="C35" s="54" t="s">
        <v>135</v>
      </c>
    </row>
    <row r="36" spans="2:3" x14ac:dyDescent="0.25">
      <c r="B36" s="54" t="s">
        <v>65</v>
      </c>
      <c r="C36" s="54" t="s">
        <v>136</v>
      </c>
    </row>
    <row r="37" spans="2:3" x14ac:dyDescent="0.25">
      <c r="B37" s="54" t="s">
        <v>73</v>
      </c>
      <c r="C37" s="54" t="s">
        <v>137</v>
      </c>
    </row>
    <row r="38" spans="2:3" x14ac:dyDescent="0.25">
      <c r="B38" s="54" t="s">
        <v>40</v>
      </c>
      <c r="C38" s="54" t="s">
        <v>138</v>
      </c>
    </row>
    <row r="39" spans="2:3" x14ac:dyDescent="0.25">
      <c r="B39" s="54" t="s">
        <v>69</v>
      </c>
      <c r="C39" s="54" t="s">
        <v>139</v>
      </c>
    </row>
    <row r="40" spans="2:3" x14ac:dyDescent="0.25">
      <c r="B40" s="54" t="s">
        <v>79</v>
      </c>
      <c r="C40" s="54" t="s">
        <v>140</v>
      </c>
    </row>
    <row r="41" spans="2:3" x14ac:dyDescent="0.25">
      <c r="B41" s="54" t="s">
        <v>222</v>
      </c>
      <c r="C41" s="54" t="s">
        <v>223</v>
      </c>
    </row>
    <row r="42" spans="2:3" x14ac:dyDescent="0.25">
      <c r="B42" s="54" t="s">
        <v>68</v>
      </c>
      <c r="C42" s="54" t="s">
        <v>141</v>
      </c>
    </row>
    <row r="43" spans="2:3" x14ac:dyDescent="0.25">
      <c r="B43" s="54" t="s">
        <v>104</v>
      </c>
      <c r="C43" s="54" t="s">
        <v>142</v>
      </c>
    </row>
    <row r="44" spans="2:3" x14ac:dyDescent="0.25">
      <c r="B44" s="54" t="s">
        <v>57</v>
      </c>
      <c r="C44" s="54" t="s">
        <v>143</v>
      </c>
    </row>
    <row r="45" spans="2:3" x14ac:dyDescent="0.25">
      <c r="B45" s="54" t="s">
        <v>70</v>
      </c>
      <c r="C45" s="54" t="s">
        <v>144</v>
      </c>
    </row>
    <row r="46" spans="2:3" x14ac:dyDescent="0.25">
      <c r="B46" s="54" t="s">
        <v>77</v>
      </c>
      <c r="C46" s="54" t="s">
        <v>145</v>
      </c>
    </row>
    <row r="47" spans="2:3" x14ac:dyDescent="0.25">
      <c r="B47" s="54" t="s">
        <v>44</v>
      </c>
      <c r="C47" s="54" t="s">
        <v>146</v>
      </c>
    </row>
    <row r="48" spans="2:3" x14ac:dyDescent="0.25">
      <c r="B48" s="54" t="s">
        <v>39</v>
      </c>
      <c r="C48" s="54" t="s">
        <v>147</v>
      </c>
    </row>
    <row r="49" spans="2:3" x14ac:dyDescent="0.25">
      <c r="B49" s="54" t="s">
        <v>60</v>
      </c>
      <c r="C49" s="54" t="s">
        <v>148</v>
      </c>
    </row>
    <row r="50" spans="2:3" x14ac:dyDescent="0.25">
      <c r="B50" s="54" t="s">
        <v>51</v>
      </c>
      <c r="C50" s="54" t="s">
        <v>149</v>
      </c>
    </row>
    <row r="51" spans="2:3" x14ac:dyDescent="0.25">
      <c r="B51" s="54" t="s">
        <v>58</v>
      </c>
      <c r="C51" s="54" t="s">
        <v>150</v>
      </c>
    </row>
    <row r="52" spans="2:3" x14ac:dyDescent="0.25">
      <c r="B52" s="54" t="s">
        <v>224</v>
      </c>
      <c r="C52" s="54" t="s">
        <v>225</v>
      </c>
    </row>
    <row r="53" spans="2:3" x14ac:dyDescent="0.25">
      <c r="B53" s="54" t="s">
        <v>226</v>
      </c>
      <c r="C53" s="54" t="s">
        <v>227</v>
      </c>
    </row>
    <row r="54" spans="2:3" x14ac:dyDescent="0.25">
      <c r="B54" s="54" t="s">
        <v>105</v>
      </c>
      <c r="C54" s="54" t="s">
        <v>151</v>
      </c>
    </row>
    <row r="55" spans="2:3" x14ac:dyDescent="0.25">
      <c r="B55" s="54" t="s">
        <v>66</v>
      </c>
      <c r="C55" s="54" t="s">
        <v>152</v>
      </c>
    </row>
    <row r="56" spans="2:3" x14ac:dyDescent="0.25">
      <c r="B56" s="54" t="s">
        <v>103</v>
      </c>
      <c r="C56" s="54" t="s">
        <v>153</v>
      </c>
    </row>
    <row r="57" spans="2:3" x14ac:dyDescent="0.25">
      <c r="B57" s="54" t="s">
        <v>55</v>
      </c>
      <c r="C57" s="54" t="s">
        <v>154</v>
      </c>
    </row>
    <row r="58" spans="2:3" x14ac:dyDescent="0.25">
      <c r="B58" s="54" t="s">
        <v>71</v>
      </c>
      <c r="C58" s="54" t="s">
        <v>155</v>
      </c>
    </row>
    <row r="59" spans="2:3" x14ac:dyDescent="0.25">
      <c r="B59" s="54" t="s">
        <v>6</v>
      </c>
      <c r="C59" s="54" t="s">
        <v>228</v>
      </c>
    </row>
    <row r="60" spans="2:3" x14ac:dyDescent="0.25">
      <c r="B60" s="54" t="s">
        <v>229</v>
      </c>
      <c r="C60" s="54" t="s">
        <v>230</v>
      </c>
    </row>
    <row r="61" spans="2:3" x14ac:dyDescent="0.25">
      <c r="B61" s="54" t="s">
        <v>64</v>
      </c>
      <c r="C61" s="54" t="s">
        <v>156</v>
      </c>
    </row>
    <row r="62" spans="2:3" x14ac:dyDescent="0.25">
      <c r="B62" s="54" t="s">
        <v>107</v>
      </c>
      <c r="C62" s="54" t="s">
        <v>157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226"/>
  <sheetViews>
    <sheetView topLeftCell="L1" zoomScale="80" zoomScaleNormal="80" workbookViewId="0">
      <selection activeCell="D138" sqref="D138"/>
    </sheetView>
  </sheetViews>
  <sheetFormatPr defaultColWidth="8.85546875" defaultRowHeight="15" x14ac:dyDescent="0.25"/>
  <cols>
    <col min="2" max="2" width="15.42578125" bestFit="1" customWidth="1"/>
    <col min="3" max="3" width="15.140625" customWidth="1"/>
    <col min="4" max="4" width="29.42578125" customWidth="1"/>
    <col min="5" max="11" width="14.28515625" customWidth="1"/>
    <col min="12" max="12" width="11.28515625" bestFit="1" customWidth="1"/>
    <col min="13" max="15" width="12.42578125" bestFit="1" customWidth="1"/>
    <col min="16" max="16" width="11.28515625" bestFit="1" customWidth="1"/>
    <col min="17" max="17" width="9.85546875" bestFit="1" customWidth="1"/>
    <col min="18" max="18" width="12.42578125" bestFit="1" customWidth="1"/>
    <col min="19" max="19" width="7" customWidth="1"/>
    <col min="20" max="21" width="11.28515625" bestFit="1" customWidth="1"/>
    <col min="22" max="22" width="9.85546875" bestFit="1" customWidth="1"/>
    <col min="23" max="24" width="12.42578125" bestFit="1" customWidth="1"/>
    <col min="25" max="25" width="8.7109375" customWidth="1"/>
    <col min="26" max="28" width="11.28515625" bestFit="1" customWidth="1"/>
    <col min="29" max="30" width="10.140625" bestFit="1" customWidth="1"/>
    <col min="31" max="32" width="11.28515625" bestFit="1" customWidth="1"/>
    <col min="33" max="33" width="10.140625" bestFit="1" customWidth="1"/>
    <col min="34" max="34" width="6.85546875" customWidth="1"/>
    <col min="35" max="35" width="11.28515625" bestFit="1" customWidth="1"/>
    <col min="36" max="36" width="4" customWidth="1"/>
    <col min="37" max="37" width="21.7109375" bestFit="1" customWidth="1"/>
    <col min="38" max="39" width="14.7109375" customWidth="1"/>
    <col min="40" max="40" width="3" customWidth="1"/>
    <col min="41" max="41" width="4" customWidth="1"/>
    <col min="42" max="42" width="19.85546875" bestFit="1" customWidth="1"/>
    <col min="43" max="44" width="14.7109375" customWidth="1"/>
    <col min="45" max="45" width="11.28515625" bestFit="1" customWidth="1"/>
    <col min="46" max="47" width="10.140625" bestFit="1" customWidth="1"/>
    <col min="48" max="50" width="11.28515625" bestFit="1" customWidth="1"/>
    <col min="51" max="51" width="10.140625" bestFit="1" customWidth="1"/>
    <col min="52" max="55" width="11.28515625" bestFit="1" customWidth="1"/>
    <col min="56" max="56" width="11.42578125" bestFit="1" customWidth="1"/>
  </cols>
  <sheetData>
    <row r="1" spans="1:17" x14ac:dyDescent="0.25">
      <c r="B1" t="s">
        <v>84</v>
      </c>
      <c r="C1" s="27">
        <v>44136</v>
      </c>
    </row>
    <row r="2" spans="1:17" x14ac:dyDescent="0.25"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34">
        <v>1</v>
      </c>
      <c r="B3" s="115" t="s">
        <v>0</v>
      </c>
      <c r="C3" s="29" t="s">
        <v>85</v>
      </c>
      <c r="D3" s="120" t="s">
        <v>5</v>
      </c>
      <c r="E3" s="120"/>
      <c r="F3" s="120"/>
      <c r="G3" s="120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115"/>
      <c r="C4" s="30" t="s">
        <v>4</v>
      </c>
      <c r="D4" s="31" t="s">
        <v>2</v>
      </c>
      <c r="E4" s="31" t="s">
        <v>212</v>
      </c>
      <c r="F4" s="31" t="s">
        <v>213</v>
      </c>
      <c r="G4" s="32" t="s">
        <v>3</v>
      </c>
      <c r="I4" s="8"/>
      <c r="J4" s="8"/>
      <c r="K4" s="8"/>
      <c r="L4" s="8"/>
      <c r="M4" s="8"/>
      <c r="N4" s="8"/>
      <c r="O4" s="8"/>
      <c r="P4" s="8"/>
      <c r="Q4" s="8"/>
    </row>
    <row r="5" spans="1:17" x14ac:dyDescent="0.25">
      <c r="B5" s="116" t="s">
        <v>6</v>
      </c>
      <c r="C5" s="33" t="s">
        <v>7</v>
      </c>
      <c r="D5" s="97">
        <v>0.14906628903861099</v>
      </c>
      <c r="E5" s="97">
        <v>0.17232662109122401</v>
      </c>
      <c r="F5" s="97">
        <v>0.22203372407108601</v>
      </c>
      <c r="G5" s="97">
        <v>0.16371487171803401</v>
      </c>
      <c r="I5" s="8"/>
      <c r="J5" s="8"/>
      <c r="K5" s="8"/>
      <c r="L5" s="8"/>
      <c r="M5" s="8"/>
      <c r="N5" s="8"/>
      <c r="O5" s="8"/>
      <c r="P5" s="8"/>
      <c r="Q5" s="8"/>
    </row>
    <row r="6" spans="1:17" ht="15" customHeight="1" x14ac:dyDescent="0.25">
      <c r="B6" s="116"/>
      <c r="C6" s="33" t="s">
        <v>8</v>
      </c>
      <c r="D6" s="97">
        <v>8.4455406239800995E-2</v>
      </c>
      <c r="E6" s="97">
        <v>9.3066515418830306E-2</v>
      </c>
      <c r="F6" s="97">
        <v>0.10778107097205</v>
      </c>
      <c r="G6" s="97">
        <v>8.9677259417538305E-2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D9" s="98"/>
      <c r="E9" s="98"/>
      <c r="F9" s="98"/>
      <c r="G9" s="98"/>
      <c r="J9" s="8"/>
      <c r="K9" s="8"/>
      <c r="L9" s="8"/>
      <c r="M9" s="8"/>
      <c r="N9" s="8"/>
      <c r="O9" s="8"/>
      <c r="P9" s="8"/>
      <c r="Q9" s="8"/>
    </row>
    <row r="10" spans="1:17" x14ac:dyDescent="0.25">
      <c r="D10" s="98"/>
      <c r="E10" s="98"/>
      <c r="F10" s="98"/>
      <c r="G10" s="9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D11" s="96"/>
      <c r="E11" s="96"/>
      <c r="F11" s="96"/>
      <c r="G11" s="96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D12" s="96"/>
      <c r="E12" s="96"/>
      <c r="F12" s="96"/>
      <c r="G12" s="96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J13" s="8"/>
      <c r="K13" s="8"/>
      <c r="L13" s="8"/>
      <c r="M13" s="8"/>
      <c r="N13" s="8"/>
      <c r="O13" s="8"/>
      <c r="P13" s="8"/>
      <c r="Q13" s="8"/>
    </row>
    <row r="14" spans="1:17" x14ac:dyDescent="0.25"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I16" s="8"/>
      <c r="J16" s="8"/>
      <c r="K16" s="8"/>
      <c r="L16" s="8"/>
      <c r="M16" s="8"/>
      <c r="N16" s="8"/>
      <c r="O16" s="8"/>
      <c r="P16" s="8"/>
      <c r="Q16" s="8"/>
    </row>
    <row r="17" spans="1:30" x14ac:dyDescent="0.25">
      <c r="I17" s="8"/>
      <c r="J17" s="8"/>
      <c r="K17" s="8"/>
      <c r="L17" s="8"/>
      <c r="M17" s="8"/>
      <c r="N17" s="8"/>
      <c r="O17" s="8"/>
      <c r="P17" s="8"/>
      <c r="Q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x14ac:dyDescent="0.25">
      <c r="I18" s="8"/>
      <c r="J18" s="8"/>
      <c r="K18" s="8"/>
      <c r="L18" s="8"/>
      <c r="M18" s="8"/>
      <c r="N18" s="8"/>
      <c r="O18" s="8"/>
      <c r="P18" s="8"/>
      <c r="Q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x14ac:dyDescent="0.25">
      <c r="I19" s="8"/>
      <c r="J19" s="8"/>
      <c r="K19" s="8"/>
      <c r="L19" s="8"/>
      <c r="M19" s="8"/>
      <c r="N19" s="8"/>
      <c r="O19" s="8"/>
      <c r="P19" s="8"/>
      <c r="Q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x14ac:dyDescent="0.25">
      <c r="I20" s="8"/>
      <c r="J20" s="8"/>
      <c r="K20" s="8"/>
      <c r="L20" s="8"/>
      <c r="M20" s="8"/>
      <c r="N20" s="8"/>
      <c r="O20" s="8"/>
      <c r="P20" s="8"/>
      <c r="Q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x14ac:dyDescent="0.25">
      <c r="I21" s="8"/>
      <c r="J21" s="8"/>
      <c r="K21" s="8"/>
      <c r="L21" s="8"/>
      <c r="M21" s="8"/>
      <c r="N21" s="8"/>
      <c r="O21" s="8"/>
      <c r="P21" s="8"/>
      <c r="Q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x14ac:dyDescent="0.25">
      <c r="L22" s="8"/>
      <c r="M22" s="8"/>
      <c r="N22" s="8"/>
      <c r="O22" s="8"/>
      <c r="P22" s="8"/>
      <c r="Q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x14ac:dyDescent="0.25">
      <c r="L23" s="8"/>
      <c r="M23" s="8"/>
      <c r="N23" s="8"/>
      <c r="O23" s="8"/>
      <c r="P23" s="8"/>
      <c r="Q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x14ac:dyDescent="0.25">
      <c r="L24" s="8"/>
      <c r="M24" s="8"/>
      <c r="N24" s="8"/>
      <c r="O24" s="8"/>
      <c r="P24" s="8"/>
      <c r="Q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x14ac:dyDescent="0.25">
      <c r="L25" s="8"/>
      <c r="M25" s="8"/>
      <c r="N25" s="8"/>
      <c r="O25" s="8"/>
      <c r="P25" s="8"/>
      <c r="Q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x14ac:dyDescent="0.25">
      <c r="L26" s="8"/>
      <c r="M26" s="8"/>
      <c r="N26" s="8"/>
      <c r="O26" s="8"/>
      <c r="P26" s="8"/>
      <c r="Q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x14ac:dyDescent="0.25">
      <c r="L27" s="8"/>
      <c r="M27" s="8"/>
      <c r="N27" s="8"/>
      <c r="O27" s="8"/>
      <c r="P27" s="8"/>
      <c r="Q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x14ac:dyDescent="0.25"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25">
      <c r="A29" s="34">
        <v>2</v>
      </c>
      <c r="B29" s="6" t="s">
        <v>4</v>
      </c>
      <c r="C29" s="117" t="s">
        <v>7</v>
      </c>
      <c r="D29" s="117"/>
      <c r="E29" s="117"/>
      <c r="F29" s="117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x14ac:dyDescent="0.25">
      <c r="B30" s="7" t="s">
        <v>1</v>
      </c>
      <c r="C30" s="118" t="s">
        <v>2</v>
      </c>
      <c r="D30" s="118"/>
      <c r="E30" s="119" t="s">
        <v>3</v>
      </c>
      <c r="F30" s="119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x14ac:dyDescent="0.25">
      <c r="B31" s="7" t="s">
        <v>0</v>
      </c>
      <c r="C31" s="3" t="s">
        <v>9</v>
      </c>
      <c r="D31" s="3" t="s">
        <v>5</v>
      </c>
      <c r="E31" s="3" t="s">
        <v>9</v>
      </c>
      <c r="F31" s="4" t="s">
        <v>5</v>
      </c>
      <c r="L31" s="8"/>
      <c r="M31" s="8"/>
      <c r="N31" s="8"/>
      <c r="O31" s="8"/>
      <c r="P31" s="8"/>
      <c r="Q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x14ac:dyDescent="0.25">
      <c r="B32" s="5" t="s">
        <v>10</v>
      </c>
      <c r="C32" s="37">
        <v>13610749.43</v>
      </c>
      <c r="D32" s="35">
        <v>0.20596968286498099</v>
      </c>
      <c r="E32" s="37">
        <v>185432974.69999999</v>
      </c>
      <c r="F32" s="36">
        <v>0.19427277365381199</v>
      </c>
      <c r="G32" s="38">
        <f>C32/1000000</f>
        <v>13.61074943</v>
      </c>
      <c r="L32" s="8"/>
      <c r="M32" s="8"/>
      <c r="N32" s="8"/>
      <c r="O32" s="8"/>
      <c r="P32" s="8"/>
      <c r="Q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4" x14ac:dyDescent="0.25">
      <c r="B33" s="5" t="s">
        <v>11</v>
      </c>
      <c r="C33" s="37">
        <v>15308142.41</v>
      </c>
      <c r="D33" s="35">
        <v>0.14097272004325501</v>
      </c>
      <c r="E33" s="37">
        <v>210571614.44999999</v>
      </c>
      <c r="F33" s="36">
        <v>0.165016607020086</v>
      </c>
      <c r="G33" s="38">
        <f t="shared" ref="G33:G39" si="0">C33/1000000</f>
        <v>15.30814241</v>
      </c>
      <c r="L33" s="8"/>
      <c r="M33" s="8"/>
      <c r="N33" s="8"/>
      <c r="O33" s="8"/>
      <c r="P33" s="8"/>
      <c r="Q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4" x14ac:dyDescent="0.25">
      <c r="B34" s="5" t="s">
        <v>12</v>
      </c>
      <c r="C34" s="37">
        <v>12216976.58</v>
      </c>
      <c r="D34" s="35">
        <v>0.154852603191309</v>
      </c>
      <c r="E34" s="37">
        <v>167978521.28</v>
      </c>
      <c r="F34" s="36">
        <v>0.19803663782114</v>
      </c>
      <c r="G34" s="38">
        <f t="shared" si="0"/>
        <v>12.216976580000001</v>
      </c>
      <c r="L34" s="8"/>
      <c r="M34" s="8"/>
      <c r="N34" s="8"/>
      <c r="O34" s="8"/>
      <c r="P34" s="8"/>
      <c r="Q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4" x14ac:dyDescent="0.25">
      <c r="B35" s="5" t="s">
        <v>13</v>
      </c>
      <c r="C35" s="37">
        <v>21521095.989999998</v>
      </c>
      <c r="D35" s="35">
        <v>0.207990366367789</v>
      </c>
      <c r="E35" s="37">
        <v>279029164.82999998</v>
      </c>
      <c r="F35" s="36">
        <v>0.154488160319558</v>
      </c>
      <c r="G35" s="38">
        <f t="shared" si="0"/>
        <v>21.521095989999999</v>
      </c>
      <c r="L35" s="8"/>
      <c r="M35" s="8"/>
      <c r="N35" s="8"/>
      <c r="O35" s="8"/>
      <c r="P35" s="8"/>
      <c r="Q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4" x14ac:dyDescent="0.25">
      <c r="B36" s="5" t="s">
        <v>14</v>
      </c>
      <c r="C36" s="37">
        <v>6676919.1699999999</v>
      </c>
      <c r="D36" s="35">
        <v>0.11223797397955</v>
      </c>
      <c r="E36" s="37">
        <v>91830766.829999998</v>
      </c>
      <c r="F36" s="36">
        <v>0.15450257004137599</v>
      </c>
      <c r="G36" s="38">
        <f t="shared" si="0"/>
        <v>6.6769191699999997</v>
      </c>
      <c r="L36" s="8"/>
      <c r="M36" s="8"/>
      <c r="N36" s="8"/>
      <c r="O36" s="8"/>
      <c r="P36" s="8"/>
      <c r="Q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4" x14ac:dyDescent="0.25">
      <c r="B37" s="5" t="s">
        <v>15</v>
      </c>
      <c r="C37" s="37">
        <v>9141348.3499999996</v>
      </c>
      <c r="D37" s="35">
        <v>9.3318603329224495E-2</v>
      </c>
      <c r="E37" s="37">
        <v>132836683.27</v>
      </c>
      <c r="F37" s="36">
        <v>0.134729189728655</v>
      </c>
      <c r="G37" s="38">
        <f t="shared" si="0"/>
        <v>9.1413483499999995</v>
      </c>
      <c r="L37" s="8"/>
      <c r="M37" s="8"/>
      <c r="N37" s="8"/>
      <c r="O37" s="8"/>
      <c r="P37" s="8"/>
      <c r="Q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4" x14ac:dyDescent="0.25">
      <c r="B38" s="5" t="s">
        <v>16</v>
      </c>
      <c r="C38" s="37">
        <v>13899292.52</v>
      </c>
      <c r="D38" s="35">
        <v>7.7812387431693206E-2</v>
      </c>
      <c r="E38" s="37">
        <v>195145885.30000001</v>
      </c>
      <c r="F38" s="36">
        <v>0.14608071832038999</v>
      </c>
      <c r="G38" s="38">
        <f t="shared" si="0"/>
        <v>13.899292519999999</v>
      </c>
      <c r="L38" s="8"/>
      <c r="M38" s="8"/>
      <c r="N38" s="8"/>
      <c r="O38" s="8"/>
      <c r="P38" s="8"/>
      <c r="Q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4" x14ac:dyDescent="0.25">
      <c r="B39" s="5" t="s">
        <v>17</v>
      </c>
      <c r="C39" s="37">
        <v>16513724.35</v>
      </c>
      <c r="D39" s="35">
        <v>0.14639115742598799</v>
      </c>
      <c r="E39" s="37">
        <v>219548355.99000001</v>
      </c>
      <c r="F39" s="36">
        <v>0.161420629852185</v>
      </c>
      <c r="G39" s="38">
        <f t="shared" si="0"/>
        <v>16.51372435</v>
      </c>
      <c r="K39" s="8"/>
      <c r="L39" s="8"/>
      <c r="M39" s="8"/>
      <c r="N39" s="8"/>
      <c r="O39" s="8"/>
      <c r="P39" s="8"/>
      <c r="Q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4" x14ac:dyDescent="0.25">
      <c r="K40" s="8"/>
      <c r="L40" s="8"/>
      <c r="M40" s="8"/>
      <c r="N40" s="8"/>
      <c r="O40" s="8"/>
      <c r="P40" s="8"/>
      <c r="Q40" s="8"/>
    </row>
    <row r="41" spans="1:34" x14ac:dyDescent="0.25">
      <c r="K41" s="8"/>
      <c r="L41" s="8"/>
      <c r="M41" s="8"/>
      <c r="N41" s="8"/>
      <c r="O41" s="8"/>
      <c r="P41" s="8"/>
      <c r="Q41" s="8"/>
    </row>
    <row r="42" spans="1:34" x14ac:dyDescent="0.25">
      <c r="K42" s="8"/>
      <c r="L42" s="8"/>
      <c r="M42" s="8"/>
      <c r="N42" s="8"/>
      <c r="O42" s="8"/>
      <c r="P42" s="8"/>
      <c r="Q42" s="8"/>
    </row>
    <row r="43" spans="1:34" x14ac:dyDescent="0.25">
      <c r="K43" s="8"/>
      <c r="L43" s="8"/>
      <c r="M43" s="8"/>
      <c r="N43" s="8"/>
      <c r="O43" s="8"/>
      <c r="P43" s="8"/>
      <c r="Q43" s="8"/>
      <c r="R43" s="8"/>
    </row>
    <row r="44" spans="1:34" x14ac:dyDescent="0.25">
      <c r="K44" s="8"/>
      <c r="L44" s="8"/>
      <c r="M44" s="8"/>
      <c r="N44" s="8"/>
      <c r="O44" s="8"/>
      <c r="P44" s="8"/>
      <c r="Q44" s="8"/>
      <c r="R44" s="8"/>
      <c r="AB44" s="8"/>
      <c r="AC44" s="8"/>
      <c r="AD44" s="8"/>
      <c r="AE44" s="8"/>
      <c r="AF44" s="8"/>
      <c r="AG44" s="8"/>
      <c r="AH44" s="8"/>
    </row>
    <row r="45" spans="1:34" x14ac:dyDescent="0.25">
      <c r="A45" s="34">
        <v>3</v>
      </c>
      <c r="B45" s="121" t="s">
        <v>0</v>
      </c>
      <c r="C45" s="29" t="s">
        <v>1</v>
      </c>
      <c r="D45" s="122" t="s">
        <v>2</v>
      </c>
      <c r="E45" s="122"/>
      <c r="F45" s="123" t="s">
        <v>3</v>
      </c>
      <c r="G45" s="12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B45" s="8"/>
      <c r="AC45" s="8"/>
      <c r="AD45" s="8"/>
      <c r="AE45" s="8"/>
      <c r="AF45" s="8"/>
      <c r="AG45" s="8"/>
      <c r="AH45" s="8"/>
    </row>
    <row r="46" spans="1:34" x14ac:dyDescent="0.25">
      <c r="B46" s="121"/>
      <c r="C46" s="39" t="s">
        <v>86</v>
      </c>
      <c r="D46" s="40" t="s">
        <v>9</v>
      </c>
      <c r="E46" s="40" t="s">
        <v>5</v>
      </c>
      <c r="F46" s="40" t="s">
        <v>9</v>
      </c>
      <c r="G46" s="41" t="s">
        <v>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B46" s="8"/>
      <c r="AC46" s="8"/>
      <c r="AD46" s="8"/>
      <c r="AE46" s="8"/>
      <c r="AF46" s="8"/>
      <c r="AG46" s="8"/>
      <c r="AH46" s="8"/>
    </row>
    <row r="47" spans="1:34" x14ac:dyDescent="0.25">
      <c r="B47" s="124" t="s">
        <v>6</v>
      </c>
      <c r="C47" s="42" t="s">
        <v>87</v>
      </c>
      <c r="D47" s="37">
        <v>108888248.41</v>
      </c>
      <c r="E47" s="35">
        <v>0.14906628903861099</v>
      </c>
      <c r="F47" s="37">
        <v>1482373965.8099999</v>
      </c>
      <c r="G47" s="36">
        <v>0.16371487171803401</v>
      </c>
      <c r="H47" s="38">
        <f>D47/1000000</f>
        <v>108.88824841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B47" s="8"/>
      <c r="AC47" s="8"/>
      <c r="AD47" s="8"/>
      <c r="AE47" s="8"/>
      <c r="AF47" s="8"/>
      <c r="AG47" s="8"/>
      <c r="AH47" s="8"/>
    </row>
    <row r="48" spans="1:34" x14ac:dyDescent="0.25">
      <c r="B48" s="124"/>
      <c r="C48" s="42" t="s">
        <v>88</v>
      </c>
      <c r="D48" s="37">
        <v>43881235.119999997</v>
      </c>
      <c r="E48" s="35">
        <v>0.194130696395278</v>
      </c>
      <c r="F48" s="37">
        <v>586142105.01999998</v>
      </c>
      <c r="G48" s="36">
        <v>0.19774807484669199</v>
      </c>
      <c r="H48" s="38">
        <f t="shared" ref="H48:H53" si="1">D48/1000000</f>
        <v>43.881235119999999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B48" s="8"/>
      <c r="AC48" s="8"/>
      <c r="AD48" s="8"/>
      <c r="AE48" s="8"/>
      <c r="AF48" s="8"/>
      <c r="AG48" s="8"/>
      <c r="AH48" s="8"/>
    </row>
    <row r="49" spans="1:34" x14ac:dyDescent="0.25">
      <c r="B49" s="124"/>
      <c r="C49" s="42" t="s">
        <v>89</v>
      </c>
      <c r="D49" s="37">
        <v>38573351.049999997</v>
      </c>
      <c r="E49" s="35">
        <v>0.18873922276194699</v>
      </c>
      <c r="F49" s="37">
        <v>508909768.88999999</v>
      </c>
      <c r="G49" s="36">
        <v>0.20816492764095401</v>
      </c>
      <c r="H49" s="38">
        <f t="shared" si="1"/>
        <v>38.573351049999999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B49" s="8"/>
      <c r="AC49" s="8"/>
      <c r="AD49" s="8"/>
      <c r="AE49" s="8"/>
      <c r="AF49" s="8"/>
      <c r="AG49" s="8"/>
      <c r="AH49" s="8"/>
    </row>
    <row r="50" spans="1:34" x14ac:dyDescent="0.25">
      <c r="B50" s="124"/>
      <c r="C50" s="42" t="s">
        <v>90</v>
      </c>
      <c r="D50" s="37">
        <v>5307884.07</v>
      </c>
      <c r="E50" s="35">
        <v>0.23483068105544799</v>
      </c>
      <c r="F50" s="37">
        <v>77232336.129999995</v>
      </c>
      <c r="G50" s="36">
        <v>0.13335798551340999</v>
      </c>
      <c r="H50" s="38">
        <f t="shared" si="1"/>
        <v>5.3078840700000001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8"/>
      <c r="AC50" s="8"/>
      <c r="AD50" s="8"/>
      <c r="AE50" s="8"/>
      <c r="AF50" s="8"/>
      <c r="AG50" s="8"/>
      <c r="AH50" s="8"/>
    </row>
    <row r="51" spans="1:34" x14ac:dyDescent="0.25">
      <c r="B51" s="124"/>
      <c r="C51" s="42" t="s">
        <v>91</v>
      </c>
      <c r="D51" s="37">
        <v>7770.06</v>
      </c>
      <c r="E51" s="35">
        <v>0.18541809693807501</v>
      </c>
      <c r="F51" s="37">
        <v>124727.47</v>
      </c>
      <c r="G51" s="36">
        <v>0.189580634039406</v>
      </c>
      <c r="H51" s="38">
        <f t="shared" si="1"/>
        <v>7.7700600000000005E-3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8"/>
      <c r="AC51" s="8"/>
      <c r="AD51" s="8"/>
      <c r="AE51" s="8"/>
      <c r="AF51" s="8"/>
      <c r="AG51" s="8"/>
      <c r="AH51" s="8"/>
    </row>
    <row r="52" spans="1:34" x14ac:dyDescent="0.25">
      <c r="B52" s="124"/>
      <c r="C52" s="42" t="s">
        <v>92</v>
      </c>
      <c r="D52" s="37">
        <v>7280363.7199999997</v>
      </c>
      <c r="E52" s="35">
        <v>0.28019263404463901</v>
      </c>
      <c r="F52" s="37">
        <v>88857678.349999994</v>
      </c>
      <c r="G52" s="36">
        <v>0.262424613334093</v>
      </c>
      <c r="H52" s="38">
        <f t="shared" si="1"/>
        <v>7.2803637199999995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B52" s="8"/>
      <c r="AC52" s="8"/>
      <c r="AD52" s="8"/>
      <c r="AE52" s="8"/>
      <c r="AF52" s="8"/>
      <c r="AG52" s="8"/>
      <c r="AH52" s="8"/>
    </row>
    <row r="53" spans="1:34" x14ac:dyDescent="0.25">
      <c r="B53" s="124"/>
      <c r="C53" s="87" t="s">
        <v>93</v>
      </c>
      <c r="D53" s="37">
        <v>2159751.12</v>
      </c>
      <c r="E53" s="35">
        <v>0.21660936151787999</v>
      </c>
      <c r="F53" s="37">
        <v>27187404.629999999</v>
      </c>
      <c r="G53" s="36">
        <v>-2.7721032815257202E-2</v>
      </c>
      <c r="H53" s="38">
        <f t="shared" si="1"/>
        <v>2.1597511200000001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B53" s="8"/>
      <c r="AC53" s="8"/>
      <c r="AD53" s="8"/>
      <c r="AE53" s="8"/>
      <c r="AF53" s="8"/>
      <c r="AG53" s="8"/>
      <c r="AH53" s="8"/>
    </row>
    <row r="54" spans="1:34" x14ac:dyDescent="0.25">
      <c r="B54" s="124"/>
      <c r="C54" s="42" t="s">
        <v>94</v>
      </c>
      <c r="D54" s="37">
        <v>55559128.390000001</v>
      </c>
      <c r="E54" s="35">
        <v>9.9174356157522098E-2</v>
      </c>
      <c r="F54" s="37">
        <v>780062050.34000003</v>
      </c>
      <c r="G54" s="36">
        <v>0.13710815790855099</v>
      </c>
      <c r="H54" s="38">
        <f>D54/1000000</f>
        <v>55.559128389999998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B54" s="8"/>
      <c r="AC54" s="8"/>
      <c r="AD54" s="8"/>
      <c r="AE54" s="8"/>
      <c r="AF54" s="8"/>
      <c r="AG54" s="8"/>
      <c r="AH54" s="8"/>
    </row>
    <row r="55" spans="1:34" x14ac:dyDescent="0.25"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B55" s="8"/>
      <c r="AC55" s="8"/>
      <c r="AD55" s="8"/>
      <c r="AE55" s="8"/>
      <c r="AF55" s="8"/>
      <c r="AG55" s="8"/>
      <c r="AH55" s="8"/>
    </row>
    <row r="56" spans="1:34" x14ac:dyDescent="0.25"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B56" s="8"/>
      <c r="AC56" s="8"/>
      <c r="AD56" s="8"/>
      <c r="AE56" s="8"/>
      <c r="AF56" s="8"/>
      <c r="AG56" s="8"/>
      <c r="AH56" s="8"/>
    </row>
    <row r="57" spans="1:34" x14ac:dyDescent="0.25">
      <c r="B57" s="43"/>
      <c r="C57" s="127"/>
      <c r="D57" s="127"/>
      <c r="E57" s="127"/>
      <c r="F57" s="127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8"/>
      <c r="AC57" s="8"/>
      <c r="AD57" s="8"/>
      <c r="AE57" s="8"/>
      <c r="AF57" s="8"/>
      <c r="AG57" s="8"/>
      <c r="AH57" s="8"/>
    </row>
    <row r="58" spans="1:34" x14ac:dyDescent="0.25">
      <c r="A58" s="34">
        <v>4</v>
      </c>
      <c r="B58" s="121" t="s">
        <v>0</v>
      </c>
      <c r="C58" s="29" t="s">
        <v>1</v>
      </c>
      <c r="D58" s="123" t="s">
        <v>2</v>
      </c>
      <c r="E58" s="123"/>
      <c r="F58" s="44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B58" s="8"/>
      <c r="AC58" s="8"/>
      <c r="AD58" s="8"/>
      <c r="AE58" s="8"/>
      <c r="AF58" s="8"/>
      <c r="AG58" s="8"/>
      <c r="AH58" s="8"/>
    </row>
    <row r="59" spans="1:34" x14ac:dyDescent="0.25">
      <c r="B59" s="121"/>
      <c r="C59" s="39" t="s">
        <v>86</v>
      </c>
      <c r="D59" s="40" t="s">
        <v>26</v>
      </c>
      <c r="E59" s="41" t="s">
        <v>27</v>
      </c>
      <c r="F59" s="44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B59" s="8"/>
      <c r="AC59" s="8"/>
      <c r="AD59" s="8"/>
      <c r="AE59" s="8"/>
      <c r="AF59" s="8"/>
      <c r="AG59" s="8"/>
      <c r="AH59" s="8"/>
    </row>
    <row r="60" spans="1:34" x14ac:dyDescent="0.25">
      <c r="B60" s="124" t="s">
        <v>6</v>
      </c>
      <c r="C60" s="42" t="s">
        <v>87</v>
      </c>
      <c r="D60" s="45">
        <v>4.3441869220246598</v>
      </c>
      <c r="E60" s="36">
        <v>2.27197081081571E-2</v>
      </c>
      <c r="F60" s="44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B60" s="8"/>
      <c r="AC60" s="8"/>
      <c r="AD60" s="8"/>
      <c r="AE60" s="8"/>
      <c r="AF60" s="8"/>
      <c r="AG60" s="8"/>
      <c r="AH60" s="8"/>
    </row>
    <row r="61" spans="1:34" x14ac:dyDescent="0.25">
      <c r="B61" s="124"/>
      <c r="C61" s="42" t="s">
        <v>88</v>
      </c>
      <c r="D61" s="45">
        <v>4.6345350433518799</v>
      </c>
      <c r="E61" s="36">
        <v>1.3246388263425999E-2</v>
      </c>
      <c r="F61" s="4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B61" s="8"/>
      <c r="AC61" s="8"/>
      <c r="AD61" s="8"/>
      <c r="AE61" s="8"/>
      <c r="AF61" s="8"/>
      <c r="AG61" s="8"/>
      <c r="AH61" s="8"/>
    </row>
    <row r="62" spans="1:34" x14ac:dyDescent="0.25">
      <c r="B62" s="124"/>
      <c r="C62" s="42" t="s">
        <v>89</v>
      </c>
      <c r="D62" s="45">
        <v>4.4697253913569499</v>
      </c>
      <c r="E62" s="36">
        <v>1.1012970417533701E-2</v>
      </c>
      <c r="F62" s="44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B62" s="8"/>
      <c r="AC62" s="8"/>
      <c r="AD62" s="8"/>
      <c r="AE62" s="8"/>
      <c r="AF62" s="8"/>
      <c r="AG62" s="8"/>
      <c r="AH62" s="8"/>
    </row>
    <row r="63" spans="1:34" x14ac:dyDescent="0.25">
      <c r="B63" s="124"/>
      <c r="C63" s="42" t="s">
        <v>90</v>
      </c>
      <c r="D63" s="45">
        <v>6.3309741828732102</v>
      </c>
      <c r="E63" s="36">
        <v>2.2746321326359099E-2</v>
      </c>
      <c r="F63" s="4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B63" s="8"/>
      <c r="AC63" s="8"/>
      <c r="AD63" s="8"/>
      <c r="AE63" s="8"/>
      <c r="AF63" s="8"/>
      <c r="AG63" s="8"/>
      <c r="AH63" s="8"/>
    </row>
    <row r="64" spans="1:34" x14ac:dyDescent="0.25">
      <c r="B64" s="124"/>
      <c r="C64" s="42" t="s">
        <v>91</v>
      </c>
      <c r="D64" s="45">
        <v>22.1811590065658</v>
      </c>
      <c r="E64" s="36">
        <v>-4.1039736482124903E-2</v>
      </c>
      <c r="F64" s="44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B64" s="8"/>
      <c r="AC64" s="8"/>
      <c r="AD64" s="8"/>
      <c r="AE64" s="8"/>
      <c r="AF64" s="8"/>
      <c r="AG64" s="8"/>
      <c r="AH64" s="8"/>
    </row>
    <row r="65" spans="1:56" x14ac:dyDescent="0.25">
      <c r="B65" s="124"/>
      <c r="C65" s="42" t="s">
        <v>92</v>
      </c>
      <c r="D65" s="45">
        <v>11.3751371237084</v>
      </c>
      <c r="E65" s="36">
        <v>3.4532219522184097E-2</v>
      </c>
      <c r="F65" s="44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B65" s="8"/>
      <c r="AC65" s="8"/>
      <c r="AD65" s="8"/>
      <c r="AE65" s="8"/>
      <c r="AF65" s="8"/>
      <c r="AG65" s="8"/>
      <c r="AH65" s="8"/>
    </row>
    <row r="66" spans="1:56" x14ac:dyDescent="0.25">
      <c r="B66" s="124"/>
      <c r="C66" s="42" t="s">
        <v>93</v>
      </c>
      <c r="D66" s="45">
        <v>4.4986911362010096</v>
      </c>
      <c r="E66" s="36">
        <v>-6.6383940944108799E-3</v>
      </c>
      <c r="F66" s="4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B66" s="8"/>
      <c r="AC66" s="8"/>
      <c r="AD66" s="8"/>
      <c r="AE66" s="8"/>
      <c r="AF66" s="8"/>
      <c r="AG66" s="8"/>
      <c r="AH66" s="8"/>
    </row>
    <row r="67" spans="1:56" x14ac:dyDescent="0.25">
      <c r="B67" s="124"/>
      <c r="C67" s="42" t="s">
        <v>94</v>
      </c>
      <c r="D67" s="45">
        <v>3.8378830835135802</v>
      </c>
      <c r="E67" s="36">
        <v>1.48291023011526E-2</v>
      </c>
      <c r="F67" s="4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B67" s="8"/>
      <c r="AC67" s="8"/>
      <c r="AD67" s="8"/>
      <c r="AE67" s="8"/>
      <c r="AF67" s="8"/>
      <c r="AG67" s="8"/>
      <c r="AH67" s="8"/>
    </row>
    <row r="68" spans="1:56" x14ac:dyDescent="0.25">
      <c r="B68" s="44"/>
      <c r="C68" s="44"/>
      <c r="D68" s="44"/>
      <c r="E68" s="44"/>
      <c r="F68" s="44"/>
      <c r="S68" s="8"/>
      <c r="T68" s="8"/>
      <c r="U68" s="8"/>
      <c r="V68" s="8"/>
      <c r="W68" s="8"/>
      <c r="X68" s="8"/>
      <c r="Y68" s="8"/>
      <c r="Z68" s="8"/>
    </row>
    <row r="69" spans="1:56" x14ac:dyDescent="0.25">
      <c r="B69" s="44"/>
      <c r="C69" s="44"/>
      <c r="D69" s="44"/>
      <c r="E69" s="44"/>
      <c r="F69" s="44"/>
      <c r="S69" s="8"/>
      <c r="T69" s="8"/>
      <c r="U69" s="8"/>
      <c r="V69" s="8"/>
      <c r="W69" s="8"/>
      <c r="X69" s="8"/>
      <c r="Y69" s="8"/>
      <c r="Z69" s="8"/>
    </row>
    <row r="70" spans="1:56" x14ac:dyDescent="0.25">
      <c r="C70" s="8"/>
      <c r="D70" s="10" t="s">
        <v>28</v>
      </c>
      <c r="E70" s="10" t="s">
        <v>22</v>
      </c>
      <c r="F70" s="10" t="s">
        <v>18</v>
      </c>
      <c r="G70" s="10" t="s">
        <v>29</v>
      </c>
      <c r="H70" s="10" t="s">
        <v>24</v>
      </c>
      <c r="I70" s="10" t="s">
        <v>19</v>
      </c>
      <c r="J70" s="10" t="s">
        <v>20</v>
      </c>
      <c r="K70" s="10" t="s">
        <v>21</v>
      </c>
    </row>
    <row r="71" spans="1:56" x14ac:dyDescent="0.25">
      <c r="C71" s="10" t="s">
        <v>30</v>
      </c>
      <c r="D71" s="11">
        <f>D60</f>
        <v>4.3441869220246598</v>
      </c>
      <c r="E71" s="11">
        <f>D67</f>
        <v>3.8378830835135802</v>
      </c>
      <c r="F71" s="11">
        <f>D61</f>
        <v>4.6345350433518799</v>
      </c>
      <c r="G71" s="11">
        <f>D62</f>
        <v>4.4697253913569499</v>
      </c>
      <c r="H71" s="11">
        <f>D63</f>
        <v>6.3309741828732102</v>
      </c>
      <c r="I71" s="11">
        <f>D64</f>
        <v>22.1811590065658</v>
      </c>
      <c r="J71" s="11">
        <f>D65</f>
        <v>11.3751371237084</v>
      </c>
      <c r="K71" s="11">
        <f>D66</f>
        <v>4.4986911362010096</v>
      </c>
    </row>
    <row r="72" spans="1:56" x14ac:dyDescent="0.25">
      <c r="C72" s="10" t="s">
        <v>31</v>
      </c>
      <c r="D72" s="12">
        <f>E60</f>
        <v>2.27197081081571E-2</v>
      </c>
      <c r="E72" s="12">
        <f>E67</f>
        <v>1.48291023011526E-2</v>
      </c>
      <c r="F72" s="12">
        <f>E61</f>
        <v>1.3246388263425999E-2</v>
      </c>
      <c r="G72" s="12">
        <f>E62</f>
        <v>1.1012970417533701E-2</v>
      </c>
      <c r="H72" s="12">
        <f>E63</f>
        <v>2.2746321326359099E-2</v>
      </c>
      <c r="I72" s="12">
        <f>E64</f>
        <v>-4.1039736482124903E-2</v>
      </c>
      <c r="J72" s="12">
        <f>E65</f>
        <v>3.4532219522184097E-2</v>
      </c>
      <c r="K72" s="12">
        <f>E66</f>
        <v>-6.6383940944108799E-3</v>
      </c>
      <c r="L72" s="8"/>
      <c r="M72" s="8"/>
      <c r="N72" s="8"/>
      <c r="O72" s="8"/>
      <c r="P72" s="8"/>
      <c r="Q72" s="8"/>
      <c r="R72" s="8"/>
    </row>
    <row r="73" spans="1:56" x14ac:dyDescent="0.25">
      <c r="K73" s="8"/>
      <c r="L73" s="8"/>
      <c r="M73" s="8"/>
      <c r="N73" s="8"/>
      <c r="O73" s="8"/>
      <c r="P73" s="8"/>
      <c r="Q73" s="8"/>
      <c r="R73" s="8"/>
    </row>
    <row r="77" spans="1:56" x14ac:dyDescent="0.25">
      <c r="A77" s="34">
        <v>5</v>
      </c>
      <c r="B77" s="106" t="s">
        <v>0</v>
      </c>
      <c r="C77" s="107" t="s">
        <v>4</v>
      </c>
      <c r="D77" s="1" t="s">
        <v>1</v>
      </c>
      <c r="E77" s="108" t="s">
        <v>3</v>
      </c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</row>
    <row r="78" spans="1:56" ht="15" customHeight="1" x14ac:dyDescent="0.25">
      <c r="B78" s="106"/>
      <c r="C78" s="107"/>
      <c r="D78" s="2" t="s">
        <v>32</v>
      </c>
      <c r="E78" s="52">
        <v>43779</v>
      </c>
      <c r="F78" s="52">
        <v>43786</v>
      </c>
      <c r="G78" s="52">
        <v>43793</v>
      </c>
      <c r="H78" s="52">
        <v>43800</v>
      </c>
      <c r="I78" s="52">
        <v>43807</v>
      </c>
      <c r="J78" s="52">
        <v>43814</v>
      </c>
      <c r="K78" s="52">
        <v>43821</v>
      </c>
      <c r="L78" s="52">
        <v>43828</v>
      </c>
      <c r="M78" s="52">
        <v>43835</v>
      </c>
      <c r="N78" s="52">
        <v>43842</v>
      </c>
      <c r="O78" s="52">
        <v>43849</v>
      </c>
      <c r="P78" s="52">
        <v>43856</v>
      </c>
      <c r="Q78" s="52">
        <v>43863</v>
      </c>
      <c r="R78" s="52">
        <v>43870</v>
      </c>
      <c r="S78" s="52">
        <v>43877</v>
      </c>
      <c r="T78" s="52">
        <v>43884</v>
      </c>
      <c r="U78" s="52">
        <v>43891</v>
      </c>
      <c r="V78" s="52">
        <v>43898</v>
      </c>
      <c r="W78" s="52">
        <v>43905</v>
      </c>
      <c r="X78" s="52">
        <v>43912</v>
      </c>
      <c r="Y78" s="52">
        <v>43919</v>
      </c>
      <c r="Z78" s="52">
        <v>43926</v>
      </c>
      <c r="AA78" s="52">
        <v>43933</v>
      </c>
      <c r="AB78" s="52">
        <v>43940</v>
      </c>
      <c r="AC78" s="52">
        <v>43947</v>
      </c>
      <c r="AD78" s="52">
        <v>43954</v>
      </c>
      <c r="AE78" s="52">
        <v>43961</v>
      </c>
      <c r="AF78" s="52">
        <v>43968</v>
      </c>
      <c r="AG78" s="52">
        <v>43975</v>
      </c>
      <c r="AH78" s="52">
        <v>43982</v>
      </c>
      <c r="AI78" s="52">
        <v>43989</v>
      </c>
      <c r="AJ78" s="52">
        <v>43996</v>
      </c>
      <c r="AK78" s="52">
        <v>44003</v>
      </c>
      <c r="AL78" s="52">
        <v>44010</v>
      </c>
      <c r="AM78" s="52">
        <v>44017</v>
      </c>
      <c r="AN78" s="52">
        <v>44024</v>
      </c>
      <c r="AO78" s="52">
        <v>44031</v>
      </c>
      <c r="AP78" s="52">
        <v>44038</v>
      </c>
      <c r="AQ78" s="52">
        <v>44045</v>
      </c>
      <c r="AR78" s="52">
        <v>44052</v>
      </c>
      <c r="AS78" s="52">
        <v>44059</v>
      </c>
      <c r="AT78" s="52">
        <v>44066</v>
      </c>
      <c r="AU78" s="52">
        <v>44073</v>
      </c>
      <c r="AV78" s="52">
        <v>44080</v>
      </c>
      <c r="AW78" s="52">
        <v>44087</v>
      </c>
      <c r="AX78" s="52">
        <v>44094</v>
      </c>
      <c r="AY78" s="52">
        <v>44101</v>
      </c>
      <c r="AZ78" s="52">
        <v>44108</v>
      </c>
      <c r="BA78" s="52">
        <v>44115</v>
      </c>
      <c r="BB78" s="52">
        <v>44122</v>
      </c>
      <c r="BC78" s="52">
        <v>44129</v>
      </c>
      <c r="BD78" s="53">
        <v>44136</v>
      </c>
    </row>
    <row r="79" spans="1:56" ht="15" customHeight="1" x14ac:dyDescent="0.25">
      <c r="B79" s="113" t="s">
        <v>6</v>
      </c>
      <c r="C79" s="113" t="s">
        <v>7</v>
      </c>
      <c r="D79" s="13" t="s">
        <v>9</v>
      </c>
      <c r="E79" s="37">
        <v>24956007.170000002</v>
      </c>
      <c r="F79" s="37">
        <v>24763521.5</v>
      </c>
      <c r="G79" s="37">
        <v>26990869.48</v>
      </c>
      <c r="H79" s="37">
        <v>29669581.210000001</v>
      </c>
      <c r="I79" s="37">
        <v>23335743.43</v>
      </c>
      <c r="J79" s="37">
        <v>23432627.32</v>
      </c>
      <c r="K79" s="37">
        <v>28280878.210000001</v>
      </c>
      <c r="L79" s="37">
        <v>28898346.649999999</v>
      </c>
      <c r="M79" s="37">
        <v>28814053.359999999</v>
      </c>
      <c r="N79" s="37">
        <v>29298660.100000001</v>
      </c>
      <c r="O79" s="37">
        <v>28707634.239999998</v>
      </c>
      <c r="P79" s="37">
        <v>27494172.27</v>
      </c>
      <c r="Q79" s="37">
        <v>26909074.670000002</v>
      </c>
      <c r="R79" s="37">
        <v>26632966.59</v>
      </c>
      <c r="S79" s="37">
        <v>28284555.190000001</v>
      </c>
      <c r="T79" s="37">
        <v>27259695.5</v>
      </c>
      <c r="U79" s="37">
        <v>27337134.329999998</v>
      </c>
      <c r="V79" s="37">
        <v>28261990.940000001</v>
      </c>
      <c r="W79" s="37">
        <v>33720950.32</v>
      </c>
      <c r="X79" s="37">
        <v>31417448.649999999</v>
      </c>
      <c r="Y79" s="37">
        <v>29031312.02</v>
      </c>
      <c r="Z79" s="37">
        <v>31731321.670000002</v>
      </c>
      <c r="AA79" s="37">
        <v>32021373.510000002</v>
      </c>
      <c r="AB79" s="37">
        <v>31026273.859999999</v>
      </c>
      <c r="AC79" s="37">
        <v>32072816.079999998</v>
      </c>
      <c r="AD79" s="37">
        <v>31993009.43</v>
      </c>
      <c r="AE79" s="37">
        <v>32652299.059999999</v>
      </c>
      <c r="AF79" s="37">
        <v>30975102.030000001</v>
      </c>
      <c r="AG79" s="37">
        <v>31506128.73</v>
      </c>
      <c r="AH79" s="37">
        <v>29711299.73</v>
      </c>
      <c r="AI79" s="37">
        <v>29632310.969999999</v>
      </c>
      <c r="AJ79" s="37">
        <v>29269470.600000001</v>
      </c>
      <c r="AK79" s="37">
        <v>29962685.800000001</v>
      </c>
      <c r="AL79" s="37">
        <v>28076203.190000001</v>
      </c>
      <c r="AM79" s="37">
        <v>29964383.550000001</v>
      </c>
      <c r="AN79" s="37">
        <v>27856982.23</v>
      </c>
      <c r="AO79" s="37">
        <v>28613883.109999999</v>
      </c>
      <c r="AP79" s="37">
        <v>27932814.07</v>
      </c>
      <c r="AQ79" s="37">
        <v>27858665.510000002</v>
      </c>
      <c r="AR79" s="37">
        <v>27747217.329999998</v>
      </c>
      <c r="AS79" s="37">
        <v>27520005.579999998</v>
      </c>
      <c r="AT79" s="37">
        <v>27395740.530000001</v>
      </c>
      <c r="AU79" s="37">
        <v>27030748.359999999</v>
      </c>
      <c r="AV79" s="37">
        <v>27773200.52</v>
      </c>
      <c r="AW79" s="37">
        <v>27605315.050000001</v>
      </c>
      <c r="AX79" s="37">
        <v>27535225.48</v>
      </c>
      <c r="AY79" s="37">
        <v>27011399.120000001</v>
      </c>
      <c r="AZ79" s="37">
        <v>27512619.149999999</v>
      </c>
      <c r="BA79" s="37">
        <v>27624084.149999999</v>
      </c>
      <c r="BB79" s="37">
        <v>27399933.789999999</v>
      </c>
      <c r="BC79" s="37">
        <v>26821154.010000002</v>
      </c>
      <c r="BD79" s="46">
        <v>27043076.460000001</v>
      </c>
    </row>
    <row r="80" spans="1:56" ht="15" customHeight="1" x14ac:dyDescent="0.25">
      <c r="B80" s="113"/>
      <c r="C80" s="113"/>
      <c r="D80" s="13" t="s">
        <v>25</v>
      </c>
      <c r="E80" s="47">
        <v>5866750.21</v>
      </c>
      <c r="F80" s="47">
        <v>5743310.4000000004</v>
      </c>
      <c r="G80" s="47">
        <v>6331300.3200000003</v>
      </c>
      <c r="H80" s="47">
        <v>7051383.3899999997</v>
      </c>
      <c r="I80" s="47">
        <v>5464173.8300000001</v>
      </c>
      <c r="J80" s="47">
        <v>5552574.29</v>
      </c>
      <c r="K80" s="47">
        <v>6691221.7999999998</v>
      </c>
      <c r="L80" s="47">
        <v>6888124.9199999999</v>
      </c>
      <c r="M80" s="47">
        <v>6703499.0499999998</v>
      </c>
      <c r="N80" s="47">
        <v>6777543.7300000004</v>
      </c>
      <c r="O80" s="47">
        <v>6755795.46</v>
      </c>
      <c r="P80" s="47">
        <v>6445890.9800000004</v>
      </c>
      <c r="Q80" s="47">
        <v>6279866.79</v>
      </c>
      <c r="R80" s="47">
        <v>6242247.1399999997</v>
      </c>
      <c r="S80" s="47">
        <v>6514925.3700000001</v>
      </c>
      <c r="T80" s="47">
        <v>6395161.7800000003</v>
      </c>
      <c r="U80" s="47">
        <v>6330852</v>
      </c>
      <c r="V80" s="47">
        <v>6570768.5999999996</v>
      </c>
      <c r="W80" s="47">
        <v>7766262.7800000003</v>
      </c>
      <c r="X80" s="47">
        <v>7259780.9100000001</v>
      </c>
      <c r="Y80" s="47">
        <v>6669221.6799999997</v>
      </c>
      <c r="Z80" s="47">
        <v>7312763.0899999999</v>
      </c>
      <c r="AA80" s="47">
        <v>7306249.0899999999</v>
      </c>
      <c r="AB80" s="47">
        <v>7096794.1799999997</v>
      </c>
      <c r="AC80" s="47">
        <v>7490988.5099999998</v>
      </c>
      <c r="AD80" s="47">
        <v>7300725.0099999998</v>
      </c>
      <c r="AE80" s="47">
        <v>7447961.8799999999</v>
      </c>
      <c r="AF80" s="47">
        <v>7184630.4400000004</v>
      </c>
      <c r="AG80" s="47">
        <v>7183321.4900000002</v>
      </c>
      <c r="AH80" s="47">
        <v>6806779.4100000001</v>
      </c>
      <c r="AI80" s="47">
        <v>6798952.79</v>
      </c>
      <c r="AJ80" s="47">
        <v>6762407.4699999997</v>
      </c>
      <c r="AK80" s="47">
        <v>6933094.21</v>
      </c>
      <c r="AL80" s="47">
        <v>6362894.3499999996</v>
      </c>
      <c r="AM80" s="47">
        <v>6857920.71</v>
      </c>
      <c r="AN80" s="47">
        <v>6378625.6699999999</v>
      </c>
      <c r="AO80" s="47">
        <v>6604692.0300000003</v>
      </c>
      <c r="AP80" s="47">
        <v>6457586.7199999997</v>
      </c>
      <c r="AQ80" s="47">
        <v>6354647.4000000004</v>
      </c>
      <c r="AR80" s="47">
        <v>6337912.75</v>
      </c>
      <c r="AS80" s="47">
        <v>6369459.1399999997</v>
      </c>
      <c r="AT80" s="47">
        <v>6314474.5300000003</v>
      </c>
      <c r="AU80" s="47">
        <v>6239472.9199999999</v>
      </c>
      <c r="AV80" s="47">
        <v>6358437.6100000003</v>
      </c>
      <c r="AW80" s="47">
        <v>6309730.3700000001</v>
      </c>
      <c r="AX80" s="47">
        <v>6337644.3200000003</v>
      </c>
      <c r="AY80" s="47">
        <v>6232316.7599999998</v>
      </c>
      <c r="AZ80" s="47">
        <v>6347117.75</v>
      </c>
      <c r="BA80" s="47">
        <v>6357133.29</v>
      </c>
      <c r="BB80" s="47">
        <v>6316356.5300000003</v>
      </c>
      <c r="BC80" s="47">
        <v>6185612.9400000004</v>
      </c>
      <c r="BD80" s="48">
        <v>6206174.21</v>
      </c>
    </row>
    <row r="81" spans="2:56" x14ac:dyDescent="0.25">
      <c r="B81" s="113"/>
      <c r="C81" s="113"/>
      <c r="D81" s="13" t="s">
        <v>26</v>
      </c>
      <c r="E81" s="45">
        <v>4.2538042828995799</v>
      </c>
      <c r="F81" s="45">
        <v>4.3117156788182598</v>
      </c>
      <c r="G81" s="45">
        <v>4.2630846928455304</v>
      </c>
      <c r="H81" s="45">
        <v>4.2076255918911301</v>
      </c>
      <c r="I81" s="45">
        <v>4.2706810134552402</v>
      </c>
      <c r="J81" s="45">
        <v>4.2201375607349103</v>
      </c>
      <c r="K81" s="45">
        <v>4.2265641545464803</v>
      </c>
      <c r="L81" s="45">
        <v>4.1953865508583101</v>
      </c>
      <c r="M81" s="45">
        <v>4.2983601765409398</v>
      </c>
      <c r="N81" s="45">
        <v>4.3229024064150199</v>
      </c>
      <c r="O81" s="45">
        <v>4.2493344284878596</v>
      </c>
      <c r="P81" s="45">
        <v>4.2653796589653101</v>
      </c>
      <c r="Q81" s="45">
        <v>4.2849753935624504</v>
      </c>
      <c r="R81" s="45">
        <v>4.26656715004719</v>
      </c>
      <c r="S81" s="45">
        <v>4.3415010278160704</v>
      </c>
      <c r="T81" s="45">
        <v>4.2625497896317501</v>
      </c>
      <c r="U81" s="45">
        <v>4.31808140989554</v>
      </c>
      <c r="V81" s="45">
        <v>4.3011697200841903</v>
      </c>
      <c r="W81" s="45">
        <v>4.3419790541777203</v>
      </c>
      <c r="X81" s="45">
        <v>4.3276028628803296</v>
      </c>
      <c r="Y81" s="45">
        <v>4.3530284961227999</v>
      </c>
      <c r="Z81" s="45">
        <v>4.3391699251671003</v>
      </c>
      <c r="AA81" s="45">
        <v>4.38273772431703</v>
      </c>
      <c r="AB81" s="45">
        <v>4.3718717315259701</v>
      </c>
      <c r="AC81" s="45">
        <v>4.2815198604543001</v>
      </c>
      <c r="AD81" s="45">
        <v>4.3821688101083502</v>
      </c>
      <c r="AE81" s="45">
        <v>4.3840582948848299</v>
      </c>
      <c r="AF81" s="45">
        <v>4.3113006700453198</v>
      </c>
      <c r="AG81" s="45">
        <v>4.3860112308575001</v>
      </c>
      <c r="AH81" s="45">
        <v>4.3649570436130798</v>
      </c>
      <c r="AI81" s="45">
        <v>4.3583639841688004</v>
      </c>
      <c r="AJ81" s="45">
        <v>4.3282618993084698</v>
      </c>
      <c r="AK81" s="45">
        <v>4.3216902716802998</v>
      </c>
      <c r="AL81" s="45">
        <v>4.4124892927068604</v>
      </c>
      <c r="AM81" s="45">
        <v>4.3693102934694004</v>
      </c>
      <c r="AN81" s="45">
        <v>4.3672389118266004</v>
      </c>
      <c r="AO81" s="45">
        <v>4.3323569032483702</v>
      </c>
      <c r="AP81" s="45">
        <v>4.3255809455083902</v>
      </c>
      <c r="AQ81" s="45">
        <v>4.38398289573077</v>
      </c>
      <c r="AR81" s="45">
        <v>4.3779740151834696</v>
      </c>
      <c r="AS81" s="45">
        <v>4.3206189057992797</v>
      </c>
      <c r="AT81" s="45">
        <v>4.3385622033699098</v>
      </c>
      <c r="AU81" s="45">
        <v>4.3322166321702698</v>
      </c>
      <c r="AV81" s="45">
        <v>4.3679284477558902</v>
      </c>
      <c r="AW81" s="45">
        <v>4.37503877840029</v>
      </c>
      <c r="AX81" s="45">
        <v>4.3447098148291197</v>
      </c>
      <c r="AY81" s="45">
        <v>4.3340863695124501</v>
      </c>
      <c r="AZ81" s="45">
        <v>4.33466342262202</v>
      </c>
      <c r="BA81" s="45">
        <v>4.3453680912202497</v>
      </c>
      <c r="BB81" s="45">
        <v>4.3379333734348302</v>
      </c>
      <c r="BC81" s="45">
        <v>4.3360543684454997</v>
      </c>
      <c r="BD81" s="49">
        <v>4.3574472041770198</v>
      </c>
    </row>
    <row r="83" spans="2:5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2:5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2:5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2:5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2:5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2:5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2:5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2:5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2:5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2:5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2:5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2:5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2:5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2:5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100" spans="1:31" x14ac:dyDescent="0.25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3" spans="1:31" x14ac:dyDescent="0.25">
      <c r="A103" s="78"/>
      <c r="B103" s="78"/>
      <c r="C103" s="78"/>
      <c r="D103" s="78"/>
      <c r="E103" s="78" t="s">
        <v>96</v>
      </c>
      <c r="F103" s="78"/>
      <c r="G103" s="78" t="s">
        <v>97</v>
      </c>
      <c r="H103" s="78"/>
      <c r="I103" s="78"/>
      <c r="J103" s="78"/>
    </row>
    <row r="104" spans="1:31" x14ac:dyDescent="0.25">
      <c r="A104" s="79">
        <v>6</v>
      </c>
      <c r="B104" s="125" t="s">
        <v>0</v>
      </c>
      <c r="C104" s="80" t="s">
        <v>1</v>
      </c>
      <c r="D104" s="126" t="s">
        <v>2</v>
      </c>
      <c r="E104" s="126"/>
      <c r="F104" s="126"/>
      <c r="G104" s="126"/>
      <c r="H104" s="126"/>
      <c r="I104" s="126"/>
      <c r="J104" s="71"/>
    </row>
    <row r="105" spans="1:31" x14ac:dyDescent="0.25">
      <c r="A105" s="78"/>
      <c r="B105" s="125"/>
      <c r="C105" s="80" t="s">
        <v>23</v>
      </c>
      <c r="D105" s="72" t="s">
        <v>9</v>
      </c>
      <c r="E105" s="72" t="s">
        <v>5</v>
      </c>
      <c r="F105" s="72" t="s">
        <v>25</v>
      </c>
      <c r="G105" s="72" t="s">
        <v>95</v>
      </c>
      <c r="H105" s="72" t="s">
        <v>26</v>
      </c>
      <c r="I105" s="72" t="s">
        <v>27</v>
      </c>
      <c r="J105" s="72"/>
      <c r="X105" s="8"/>
      <c r="Y105" s="8"/>
      <c r="Z105" s="8"/>
      <c r="AA105" s="8"/>
      <c r="AB105" s="8"/>
      <c r="AC105" s="8"/>
      <c r="AD105" s="8"/>
      <c r="AE105" s="8"/>
    </row>
    <row r="106" spans="1:31" ht="21" x14ac:dyDescent="0.25">
      <c r="A106" s="78"/>
      <c r="B106" s="74"/>
      <c r="C106" s="81" t="s">
        <v>160</v>
      </c>
      <c r="D106" s="75">
        <v>24303136.899999999</v>
      </c>
      <c r="E106" s="82">
        <v>2.9464076957022901E-2</v>
      </c>
      <c r="F106" s="76">
        <v>5588904.54</v>
      </c>
      <c r="G106" s="82">
        <v>4.7046074922632602E-2</v>
      </c>
      <c r="H106" s="77">
        <v>4.3484616217832199</v>
      </c>
      <c r="I106" s="73">
        <v>-1.6792000263129599E-2</v>
      </c>
      <c r="J106" s="73"/>
      <c r="X106" s="8"/>
      <c r="Y106" s="8"/>
      <c r="Z106" s="8"/>
      <c r="AA106" s="8"/>
      <c r="AB106" s="8"/>
      <c r="AC106" s="8"/>
      <c r="AD106" s="8"/>
      <c r="AE106" s="8"/>
    </row>
    <row r="107" spans="1:31" x14ac:dyDescent="0.25">
      <c r="A107" s="78"/>
      <c r="B107" s="78"/>
      <c r="C107" s="74"/>
      <c r="D107" s="74"/>
      <c r="E107" s="75"/>
      <c r="F107" s="73"/>
      <c r="G107" s="76"/>
      <c r="H107" s="73"/>
      <c r="I107" s="77"/>
      <c r="J107" s="73"/>
      <c r="X107" s="8"/>
      <c r="Y107" s="8"/>
      <c r="Z107" s="8"/>
      <c r="AA107" s="8"/>
      <c r="AB107" s="8"/>
      <c r="AC107" s="8"/>
      <c r="AD107" s="8"/>
      <c r="AE107" s="8"/>
    </row>
    <row r="108" spans="1:31" x14ac:dyDescent="0.25">
      <c r="A108" s="78"/>
      <c r="B108" s="78"/>
      <c r="C108" s="78" t="s">
        <v>161</v>
      </c>
      <c r="D108" s="83">
        <f>(D47-D106)/1000000</f>
        <v>84.58511150999999</v>
      </c>
      <c r="E108" s="75"/>
      <c r="F108" s="73"/>
      <c r="G108" s="76"/>
      <c r="H108" s="73"/>
      <c r="I108" s="77"/>
      <c r="J108" s="73"/>
      <c r="X108" s="8"/>
      <c r="Y108" s="8"/>
      <c r="Z108" s="8"/>
      <c r="AA108" s="8"/>
      <c r="AB108" s="8"/>
      <c r="AC108" s="8"/>
      <c r="AD108" s="8"/>
      <c r="AE108" s="8"/>
    </row>
    <row r="109" spans="1:31" x14ac:dyDescent="0.25">
      <c r="A109" s="78"/>
      <c r="B109" s="78"/>
      <c r="C109" s="74" t="str">
        <f>C106</f>
        <v>CREMINI/BROWN</v>
      </c>
      <c r="D109" s="84">
        <f>D106/1000000</f>
        <v>24.303136899999998</v>
      </c>
      <c r="E109" s="75"/>
      <c r="F109" s="73"/>
      <c r="G109" s="76"/>
      <c r="H109" s="73"/>
      <c r="I109" s="77"/>
      <c r="J109" s="73"/>
      <c r="X109" s="8"/>
      <c r="Y109" s="8"/>
      <c r="Z109" s="8"/>
      <c r="AA109" s="8"/>
      <c r="AB109" s="8"/>
      <c r="AC109" s="8"/>
      <c r="AD109" s="8"/>
      <c r="AE109" s="8"/>
    </row>
    <row r="110" spans="1:31" x14ac:dyDescent="0.25">
      <c r="A110" s="78"/>
      <c r="B110" s="78"/>
      <c r="C110" s="74"/>
      <c r="D110" s="74"/>
      <c r="E110" s="75"/>
      <c r="F110" s="73"/>
      <c r="G110" s="76"/>
      <c r="H110" s="73"/>
      <c r="I110" s="77"/>
      <c r="J110" s="73"/>
      <c r="X110" s="8"/>
      <c r="Y110" s="8"/>
      <c r="Z110" s="8"/>
      <c r="AA110" s="8"/>
      <c r="AB110" s="8"/>
      <c r="AC110" s="8"/>
      <c r="AD110" s="8"/>
      <c r="AE110" s="8"/>
    </row>
    <row r="111" spans="1:31" ht="149.25" customHeight="1" x14ac:dyDescent="0.25">
      <c r="A111" s="78"/>
      <c r="B111" s="112" t="s">
        <v>101</v>
      </c>
      <c r="C111" s="74" t="str">
        <f>CONCATENATE("Avg. Price/Lb ",TEXT(H106,"$0.00"), " Down ",TEXT(I106,"0.0%")," vs. PY")</f>
        <v>Avg. Price/Lb $4.35 Down -1.7% vs. PY</v>
      </c>
      <c r="D111" s="74"/>
      <c r="E111" s="75"/>
      <c r="F111" s="73"/>
      <c r="G111" s="76"/>
      <c r="H111" s="73"/>
      <c r="I111" s="77"/>
      <c r="J111" s="73"/>
      <c r="X111" s="8"/>
      <c r="Y111" s="8"/>
      <c r="Z111" s="8"/>
      <c r="AA111" s="8"/>
      <c r="AB111" s="8"/>
      <c r="AC111" s="8"/>
      <c r="AD111" s="8"/>
      <c r="AE111" s="8"/>
    </row>
    <row r="112" spans="1:31" x14ac:dyDescent="0.25">
      <c r="A112" s="78"/>
      <c r="B112" s="112"/>
      <c r="C112" s="74"/>
      <c r="D112" s="74"/>
      <c r="E112" s="75"/>
      <c r="F112" s="73"/>
      <c r="G112" s="76"/>
      <c r="H112" s="73"/>
      <c r="I112" s="77"/>
      <c r="J112" s="73"/>
      <c r="X112" s="8"/>
      <c r="Y112" s="8"/>
      <c r="Z112" s="8"/>
      <c r="AA112" s="8"/>
      <c r="AB112" s="8"/>
      <c r="AC112" s="8"/>
      <c r="AD112" s="8"/>
      <c r="AE112" s="8"/>
    </row>
    <row r="113" spans="1:31" x14ac:dyDescent="0.25">
      <c r="A113" s="78"/>
      <c r="B113" s="112"/>
      <c r="C113" s="74"/>
      <c r="D113" s="74"/>
      <c r="E113" s="75"/>
      <c r="F113" s="73"/>
      <c r="G113" s="76"/>
      <c r="H113" s="73"/>
      <c r="I113" s="77"/>
      <c r="J113" s="73"/>
      <c r="X113" s="8"/>
      <c r="Y113" s="8"/>
      <c r="Z113" s="8"/>
      <c r="AA113" s="8"/>
      <c r="AB113" s="8"/>
      <c r="AC113" s="8"/>
      <c r="AD113" s="8"/>
      <c r="AE113" s="8"/>
    </row>
    <row r="114" spans="1:31" x14ac:dyDescent="0.25">
      <c r="A114" s="78"/>
      <c r="B114" s="112"/>
      <c r="C114" s="74"/>
      <c r="D114" s="74"/>
      <c r="E114" s="75"/>
      <c r="F114" s="73"/>
      <c r="G114" s="76"/>
      <c r="H114" s="73"/>
      <c r="I114" s="77"/>
      <c r="J114" s="73"/>
      <c r="X114" s="8"/>
      <c r="Y114" s="8"/>
      <c r="Z114" s="8"/>
      <c r="AA114" s="8"/>
      <c r="AB114" s="8"/>
      <c r="AC114" s="8"/>
      <c r="AD114" s="8"/>
      <c r="AE114" s="8"/>
    </row>
    <row r="115" spans="1:31" x14ac:dyDescent="0.25">
      <c r="A115" s="78"/>
      <c r="B115" s="112"/>
      <c r="C115" s="78"/>
      <c r="D115" s="78"/>
      <c r="E115" s="78"/>
      <c r="F115" s="78"/>
      <c r="G115" s="78"/>
      <c r="H115" s="78"/>
      <c r="I115" s="78"/>
      <c r="J115" s="78"/>
      <c r="X115" s="8"/>
      <c r="Y115" s="8"/>
      <c r="Z115" s="8"/>
      <c r="AA115" s="8"/>
      <c r="AB115" s="8"/>
      <c r="AC115" s="8"/>
      <c r="AD115" s="8"/>
      <c r="AE115" s="8"/>
    </row>
    <row r="116" spans="1:31" x14ac:dyDescent="0.25">
      <c r="X116" s="8"/>
      <c r="Y116" s="8"/>
      <c r="Z116" s="8"/>
      <c r="AA116" s="8"/>
      <c r="AB116" s="8"/>
      <c r="AC116" s="8"/>
      <c r="AD116" s="8"/>
      <c r="AE116" s="8"/>
    </row>
    <row r="117" spans="1:31" x14ac:dyDescent="0.25">
      <c r="X117" s="8"/>
      <c r="Y117" s="8"/>
      <c r="Z117" s="8"/>
      <c r="AA117" s="8"/>
      <c r="AB117" s="8"/>
      <c r="AC117" s="8"/>
      <c r="AD117" s="8"/>
      <c r="AE117" s="8"/>
    </row>
    <row r="118" spans="1:31" x14ac:dyDescent="0.25">
      <c r="X118" s="8"/>
      <c r="Y118" s="8"/>
      <c r="Z118" s="8"/>
      <c r="AA118" s="8"/>
      <c r="AB118" s="8"/>
      <c r="AC118" s="8"/>
      <c r="AD118" s="8"/>
      <c r="AE118" s="8"/>
    </row>
    <row r="119" spans="1:31" x14ac:dyDescent="0.25">
      <c r="X119" s="8"/>
      <c r="Y119" s="8"/>
      <c r="Z119" s="8"/>
      <c r="AA119" s="8"/>
      <c r="AB119" s="8"/>
      <c r="AC119" s="8"/>
      <c r="AD119" s="8"/>
      <c r="AE119" s="8"/>
    </row>
    <row r="121" spans="1:31" x14ac:dyDescent="0.25">
      <c r="M121" s="8"/>
      <c r="N121" s="8"/>
      <c r="O121" s="8"/>
      <c r="P121" s="8"/>
    </row>
    <row r="122" spans="1:31" x14ac:dyDescent="0.25">
      <c r="M122" s="8"/>
      <c r="N122" s="8"/>
      <c r="O122" s="8"/>
      <c r="P122" s="8"/>
      <c r="Q122" s="8"/>
      <c r="R122" s="8"/>
      <c r="S122" s="8"/>
      <c r="T122" s="8"/>
    </row>
    <row r="123" spans="1:31" ht="15.75" customHeight="1" x14ac:dyDescent="0.25">
      <c r="F123" s="8"/>
      <c r="N123" s="8"/>
      <c r="O123" s="8"/>
      <c r="P123" s="8"/>
      <c r="Q123" s="8"/>
      <c r="R123" s="8"/>
      <c r="S123" s="8"/>
      <c r="T123" s="8"/>
    </row>
    <row r="124" spans="1:31" x14ac:dyDescent="0.25">
      <c r="F124" s="8"/>
      <c r="N124" s="8"/>
      <c r="O124" s="8"/>
      <c r="P124" s="8"/>
      <c r="Q124" s="8"/>
      <c r="R124" s="8"/>
      <c r="S124" s="8"/>
      <c r="T124" s="8"/>
    </row>
    <row r="125" spans="1:31" x14ac:dyDescent="0.25">
      <c r="F125" s="8"/>
      <c r="N125" s="8"/>
      <c r="O125" s="8"/>
      <c r="P125" s="8"/>
      <c r="Q125" s="8"/>
      <c r="R125" s="8"/>
      <c r="S125" s="8"/>
      <c r="T125" s="8"/>
    </row>
    <row r="126" spans="1:31" x14ac:dyDescent="0.25">
      <c r="F126" s="8"/>
      <c r="N126" s="8"/>
      <c r="O126" s="8"/>
      <c r="P126" s="8"/>
      <c r="Q126" s="8"/>
      <c r="R126" s="8"/>
      <c r="S126" s="8"/>
      <c r="T126" s="8"/>
    </row>
    <row r="127" spans="1:31" x14ac:dyDescent="0.25">
      <c r="A127" s="34">
        <v>7</v>
      </c>
      <c r="B127" s="106" t="s">
        <v>0</v>
      </c>
      <c r="C127" s="107" t="s">
        <v>4</v>
      </c>
      <c r="D127" s="1" t="s">
        <v>1</v>
      </c>
      <c r="E127" s="108" t="s">
        <v>2</v>
      </c>
      <c r="F127" s="108"/>
      <c r="G127" s="108"/>
      <c r="H127" s="108"/>
      <c r="N127" s="8"/>
      <c r="O127" s="8"/>
      <c r="P127" s="8"/>
      <c r="Q127" s="8"/>
      <c r="R127" s="8"/>
      <c r="S127" s="8"/>
      <c r="T127" s="8"/>
    </row>
    <row r="128" spans="1:31" ht="43.5" x14ac:dyDescent="0.25">
      <c r="B128" s="106"/>
      <c r="C128" s="107"/>
      <c r="D128" s="65" t="s">
        <v>98</v>
      </c>
      <c r="E128" s="66" t="s">
        <v>9</v>
      </c>
      <c r="F128" s="66" t="s">
        <v>5</v>
      </c>
      <c r="G128" s="66" t="s">
        <v>26</v>
      </c>
      <c r="H128" s="67" t="s">
        <v>27</v>
      </c>
      <c r="N128" s="8"/>
      <c r="O128" s="8"/>
      <c r="P128" s="8"/>
      <c r="Q128" s="8"/>
      <c r="R128" s="8"/>
      <c r="S128" s="8"/>
      <c r="T128" s="8"/>
    </row>
    <row r="129" spans="2:21" ht="15" customHeight="1" x14ac:dyDescent="0.25">
      <c r="B129" s="113" t="s">
        <v>6</v>
      </c>
      <c r="C129" s="113" t="s">
        <v>7</v>
      </c>
      <c r="D129" s="13" t="s">
        <v>99</v>
      </c>
      <c r="E129" s="68">
        <v>95095487</v>
      </c>
      <c r="F129" s="69">
        <v>0.15831442963491299</v>
      </c>
      <c r="G129" s="70">
        <v>4.23423101932958</v>
      </c>
      <c r="H129" s="85">
        <v>2.5035973201944998E-2</v>
      </c>
      <c r="N129" s="8"/>
      <c r="O129" s="8"/>
      <c r="P129" s="8"/>
      <c r="Q129" s="8"/>
      <c r="R129" s="8"/>
      <c r="S129" s="8"/>
      <c r="T129" s="8"/>
    </row>
    <row r="130" spans="2:21" x14ac:dyDescent="0.25">
      <c r="B130" s="113"/>
      <c r="C130" s="113"/>
      <c r="D130" s="13" t="s">
        <v>100</v>
      </c>
      <c r="E130" s="68">
        <v>13792761.41</v>
      </c>
      <c r="F130" s="69">
        <v>8.9113448985942798E-2</v>
      </c>
      <c r="G130" s="70">
        <v>5.2916008354252098</v>
      </c>
      <c r="H130" s="85">
        <v>1.7279579254711599E-2</v>
      </c>
      <c r="N130" s="8"/>
      <c r="O130" s="8"/>
      <c r="P130" s="8"/>
      <c r="Q130" s="8"/>
      <c r="R130" s="8"/>
      <c r="S130" s="8"/>
      <c r="T130" s="8"/>
    </row>
    <row r="131" spans="2:21" x14ac:dyDescent="0.25">
      <c r="F131" s="8"/>
      <c r="N131" s="8"/>
      <c r="O131" s="8"/>
      <c r="P131" s="8"/>
      <c r="Q131" s="8"/>
      <c r="R131" s="8"/>
      <c r="S131" s="8"/>
      <c r="T131" s="8"/>
    </row>
    <row r="132" spans="2:21" x14ac:dyDescent="0.25">
      <c r="D132" t="s">
        <v>99</v>
      </c>
      <c r="E132" s="56">
        <f>E129/1000000</f>
        <v>95.095487000000006</v>
      </c>
      <c r="F132" s="8"/>
      <c r="N132" s="8"/>
      <c r="O132" s="8"/>
      <c r="P132" s="8"/>
      <c r="Q132" s="8"/>
      <c r="R132" s="8"/>
      <c r="S132" s="8"/>
      <c r="T132" s="8"/>
    </row>
    <row r="133" spans="2:21" x14ac:dyDescent="0.25">
      <c r="D133" t="s">
        <v>100</v>
      </c>
      <c r="E133" s="56">
        <f>E130/1000000</f>
        <v>13.792761410000001</v>
      </c>
      <c r="F133" s="8"/>
      <c r="N133" s="8"/>
      <c r="O133" s="8"/>
      <c r="P133" s="8"/>
      <c r="Q133" s="8"/>
      <c r="R133" s="8"/>
      <c r="S133" s="8"/>
      <c r="T133" s="8"/>
    </row>
    <row r="134" spans="2:21" x14ac:dyDescent="0.25">
      <c r="F134" s="8"/>
      <c r="N134" s="8"/>
      <c r="O134" s="8"/>
      <c r="P134" s="8"/>
      <c r="Q134" s="8"/>
      <c r="R134" s="8"/>
      <c r="S134" s="8"/>
      <c r="T134" s="8"/>
    </row>
    <row r="135" spans="2:21" x14ac:dyDescent="0.25">
      <c r="D135" t="s">
        <v>100</v>
      </c>
      <c r="E135" s="64">
        <f>F130</f>
        <v>8.9113448985942798E-2</v>
      </c>
      <c r="F135" s="8"/>
      <c r="H135" s="86">
        <f>H130</f>
        <v>1.7279579254711599E-2</v>
      </c>
      <c r="N135" s="8"/>
      <c r="O135" s="8"/>
      <c r="P135" s="8"/>
      <c r="Q135" s="8"/>
      <c r="R135" s="8"/>
      <c r="S135" s="8"/>
      <c r="T135" s="8"/>
    </row>
    <row r="136" spans="2:21" x14ac:dyDescent="0.25">
      <c r="D136" t="s">
        <v>99</v>
      </c>
      <c r="E136" s="64">
        <f>F129</f>
        <v>0.15831442963491299</v>
      </c>
      <c r="F136" s="8"/>
      <c r="H136" s="86">
        <f>H129</f>
        <v>2.5035973201944998E-2</v>
      </c>
      <c r="N136" s="8"/>
      <c r="O136" s="8"/>
      <c r="P136" s="8"/>
      <c r="Q136" s="8"/>
      <c r="R136" s="8"/>
      <c r="S136" s="8"/>
      <c r="T136" s="8"/>
    </row>
    <row r="137" spans="2:21" x14ac:dyDescent="0.25">
      <c r="F137" s="8"/>
      <c r="N137" s="8"/>
      <c r="O137" s="8"/>
      <c r="P137" s="8"/>
      <c r="Q137" s="8"/>
      <c r="R137" s="8"/>
      <c r="S137" s="8"/>
      <c r="T137" s="8"/>
    </row>
    <row r="138" spans="2:21" x14ac:dyDescent="0.25">
      <c r="D138" t="str">
        <f>CONCATENATE("Organic                                        ",TEXT(G130,"$#,##0.00")," Avg. Price/Lb.                      ", TEXT(H130,"+0.0%")," vs. prior year")</f>
        <v>Organic                                        $5.29 Avg. Price/Lb.                      +1.7% vs. prior year</v>
      </c>
      <c r="F138" s="8"/>
      <c r="N138" s="8"/>
      <c r="O138" s="8"/>
      <c r="P138" s="8"/>
      <c r="Q138" s="8"/>
      <c r="R138" s="8"/>
      <c r="S138" s="8"/>
      <c r="T138" s="8"/>
    </row>
    <row r="139" spans="2:21" x14ac:dyDescent="0.25">
      <c r="D139" t="str">
        <f>CONCATENATE("Conventional                                    ",TEXT(G129,"$#,##0.00"),"  Avg. Price/Lb.                  ", TEXT(H129,"+0.0%")," vs. prior year")</f>
        <v>Conventional                                    $4.23  Avg. Price/Lb.                  +2.5% vs. prior year</v>
      </c>
      <c r="F139" s="8"/>
      <c r="N139" s="8"/>
      <c r="O139" s="8"/>
      <c r="P139" s="8"/>
      <c r="Q139" s="8"/>
      <c r="R139" s="8"/>
      <c r="S139" s="8"/>
      <c r="T139" s="8"/>
    </row>
    <row r="140" spans="2:21" x14ac:dyDescent="0.25">
      <c r="F140" s="8"/>
    </row>
    <row r="141" spans="2:21" x14ac:dyDescent="0.25">
      <c r="F141" s="8"/>
    </row>
    <row r="142" spans="2:21" x14ac:dyDescent="0.25">
      <c r="F142" s="8"/>
    </row>
    <row r="143" spans="2:21" x14ac:dyDescent="0.25">
      <c r="F143" s="8"/>
      <c r="G143" s="8"/>
      <c r="H143" s="8"/>
      <c r="I143" s="8"/>
      <c r="J143" s="8"/>
      <c r="K143" s="8"/>
      <c r="L143" s="8"/>
      <c r="N143" s="8"/>
      <c r="O143" s="8"/>
      <c r="P143" s="8"/>
      <c r="Q143" s="8"/>
      <c r="R143" s="8"/>
      <c r="S143" s="8"/>
      <c r="T143" s="8"/>
      <c r="U143" s="8"/>
    </row>
    <row r="144" spans="2:21" x14ac:dyDescent="0.25">
      <c r="F144" s="8"/>
      <c r="G144" s="8"/>
      <c r="H144" s="8"/>
      <c r="I144" s="8"/>
      <c r="J144" s="8"/>
      <c r="K144" s="8"/>
      <c r="L144" s="8"/>
      <c r="N144" s="8"/>
      <c r="O144" s="8"/>
      <c r="P144" s="8"/>
      <c r="Q144" s="8"/>
      <c r="R144" s="8"/>
      <c r="S144" s="8"/>
      <c r="T144" s="8"/>
      <c r="U144" s="8"/>
    </row>
    <row r="145" spans="1:21" x14ac:dyDescent="0.25">
      <c r="A145" s="34">
        <v>8</v>
      </c>
      <c r="B145" s="109" t="s">
        <v>0</v>
      </c>
      <c r="C145" s="110" t="s">
        <v>4</v>
      </c>
      <c r="D145" s="57" t="s">
        <v>1</v>
      </c>
      <c r="E145" s="114" t="s">
        <v>2</v>
      </c>
      <c r="F145" s="114"/>
      <c r="G145" s="8"/>
      <c r="H145" s="8"/>
      <c r="I145" s="8"/>
      <c r="J145" s="8"/>
      <c r="K145" s="8"/>
      <c r="L145" s="8"/>
      <c r="N145" s="8"/>
      <c r="O145" s="8"/>
      <c r="P145" s="8"/>
      <c r="Q145" s="8"/>
      <c r="R145" s="8"/>
      <c r="S145" s="8"/>
      <c r="T145" s="8"/>
      <c r="U145" s="8"/>
    </row>
    <row r="146" spans="1:21" ht="33" x14ac:dyDescent="0.25">
      <c r="B146" s="109"/>
      <c r="C146" s="110"/>
      <c r="D146" s="58" t="s">
        <v>33</v>
      </c>
      <c r="E146" s="59" t="s">
        <v>9</v>
      </c>
      <c r="F146" s="60" t="s">
        <v>5</v>
      </c>
      <c r="G146" s="8"/>
      <c r="H146" s="8"/>
      <c r="I146" s="8"/>
      <c r="J146" s="8"/>
      <c r="K146" s="8"/>
      <c r="L146" s="8"/>
      <c r="N146" s="8"/>
      <c r="O146" s="8"/>
      <c r="P146" s="8"/>
      <c r="Q146" s="8"/>
      <c r="R146" s="8"/>
      <c r="S146" s="8"/>
      <c r="T146" s="8"/>
      <c r="U146" s="8"/>
    </row>
    <row r="147" spans="1:21" x14ac:dyDescent="0.25">
      <c r="B147" s="111" t="s">
        <v>6</v>
      </c>
      <c r="C147" s="111" t="s">
        <v>7</v>
      </c>
      <c r="D147" s="61" t="s">
        <v>34</v>
      </c>
      <c r="E147" s="62">
        <v>51819762.579999998</v>
      </c>
      <c r="F147" s="63">
        <v>0.122264023018784</v>
      </c>
      <c r="G147" s="8"/>
      <c r="H147" s="8"/>
      <c r="I147" s="8"/>
      <c r="J147" s="8"/>
      <c r="K147" s="8"/>
      <c r="L147" s="8"/>
      <c r="N147" s="8"/>
      <c r="O147" s="8"/>
      <c r="P147" s="8"/>
      <c r="Q147" s="8"/>
      <c r="R147" s="8"/>
      <c r="S147" s="8"/>
      <c r="T147" s="8"/>
      <c r="U147" s="8"/>
    </row>
    <row r="148" spans="1:21" x14ac:dyDescent="0.25">
      <c r="B148" s="111"/>
      <c r="C148" s="111"/>
      <c r="D148" s="61" t="s">
        <v>35</v>
      </c>
      <c r="E148" s="62">
        <v>57068485.829999998</v>
      </c>
      <c r="F148" s="63">
        <v>0.174537070531773</v>
      </c>
      <c r="G148" s="8"/>
      <c r="H148" s="8"/>
      <c r="I148" s="8"/>
      <c r="J148" s="8"/>
      <c r="K148" s="8"/>
      <c r="L148" s="8"/>
      <c r="N148" s="8"/>
      <c r="O148" s="8"/>
      <c r="P148" s="8"/>
      <c r="Q148" s="8"/>
      <c r="R148" s="8"/>
      <c r="S148" s="8"/>
      <c r="T148" s="8"/>
      <c r="U148" s="8"/>
    </row>
    <row r="149" spans="1:21" x14ac:dyDescent="0.25">
      <c r="B149" s="5"/>
      <c r="C149" s="5"/>
      <c r="D149" s="9"/>
      <c r="F149" s="8"/>
      <c r="G149" s="8"/>
      <c r="H149" s="8"/>
      <c r="I149" s="8"/>
      <c r="J149" s="8"/>
      <c r="K149" s="8"/>
      <c r="L149" s="8"/>
      <c r="N149" s="8"/>
      <c r="O149" s="8"/>
      <c r="P149" s="8"/>
      <c r="Q149" s="8"/>
      <c r="R149" s="8"/>
      <c r="S149" s="8"/>
      <c r="T149" s="8"/>
      <c r="U149" s="8"/>
    </row>
    <row r="150" spans="1:21" x14ac:dyDescent="0.25">
      <c r="D150" t="s">
        <v>34</v>
      </c>
      <c r="E150" s="56">
        <f>E147/1000000</f>
        <v>51.819762579999995</v>
      </c>
      <c r="F150" s="8"/>
      <c r="G150" s="8"/>
      <c r="H150" s="8"/>
      <c r="I150" s="8"/>
      <c r="J150" s="8"/>
      <c r="K150" s="8"/>
      <c r="L150" s="8"/>
      <c r="N150" s="8"/>
      <c r="O150" s="8"/>
      <c r="P150" s="8"/>
      <c r="Q150" s="8"/>
      <c r="R150" s="8"/>
      <c r="S150" s="8"/>
      <c r="T150" s="8"/>
      <c r="U150" s="8"/>
    </row>
    <row r="151" spans="1:21" x14ac:dyDescent="0.25">
      <c r="D151" t="s">
        <v>35</v>
      </c>
      <c r="E151" s="56">
        <f>E148/1000000</f>
        <v>57.06848583</v>
      </c>
      <c r="F151" s="8"/>
      <c r="G151" s="8"/>
      <c r="H151" s="8"/>
      <c r="I151" s="8"/>
      <c r="J151" s="8"/>
      <c r="K151" s="8"/>
      <c r="L151" s="8"/>
      <c r="N151" s="8"/>
      <c r="O151" s="8"/>
      <c r="P151" s="8"/>
      <c r="Q151" s="8"/>
      <c r="R151" s="8"/>
      <c r="S151" s="8"/>
      <c r="T151" s="8"/>
      <c r="U151" s="8"/>
    </row>
    <row r="152" spans="1:21" x14ac:dyDescent="0.25">
      <c r="F152" s="8"/>
      <c r="G152" s="8"/>
      <c r="H152" s="8"/>
      <c r="I152" s="8"/>
      <c r="J152" s="8"/>
      <c r="K152" s="8"/>
      <c r="L152" s="8"/>
      <c r="N152" s="8"/>
      <c r="O152" s="8"/>
      <c r="P152" s="8"/>
      <c r="Q152" s="8"/>
      <c r="R152" s="8"/>
      <c r="S152" s="8"/>
      <c r="T152" s="8"/>
      <c r="U152" s="8"/>
    </row>
    <row r="153" spans="1:21" x14ac:dyDescent="0.25">
      <c r="D153" t="s">
        <v>35</v>
      </c>
      <c r="E153" s="64">
        <f>F148</f>
        <v>0.174537070531773</v>
      </c>
      <c r="F153" s="8"/>
      <c r="G153" s="8"/>
      <c r="H153" s="8"/>
      <c r="I153" s="8"/>
      <c r="J153" s="8"/>
      <c r="K153" s="8"/>
      <c r="L153" s="8"/>
      <c r="N153" s="8"/>
      <c r="O153" s="8"/>
      <c r="P153" s="8"/>
      <c r="Q153" s="8"/>
      <c r="R153" s="8"/>
      <c r="S153" s="8"/>
      <c r="T153" s="8"/>
      <c r="U153" s="8"/>
    </row>
    <row r="154" spans="1:21" x14ac:dyDescent="0.25">
      <c r="D154" t="s">
        <v>34</v>
      </c>
      <c r="E154" s="64">
        <f>F147</f>
        <v>0.122264023018784</v>
      </c>
      <c r="F154" s="8"/>
      <c r="G154" s="8"/>
      <c r="H154" s="8"/>
      <c r="I154" s="8"/>
      <c r="J154" s="8"/>
      <c r="K154" s="8"/>
      <c r="L154" s="8"/>
      <c r="N154" s="8"/>
      <c r="O154" s="8"/>
      <c r="P154" s="8"/>
      <c r="Q154" s="8"/>
      <c r="R154" s="8"/>
      <c r="S154" s="8"/>
      <c r="T154" s="8"/>
      <c r="U154" s="8"/>
    </row>
    <row r="155" spans="1:21" x14ac:dyDescent="0.25">
      <c r="F155" s="8"/>
      <c r="G155" s="8"/>
      <c r="H155" s="8"/>
      <c r="I155" s="8"/>
      <c r="J155" s="8"/>
      <c r="K155" s="8"/>
      <c r="L155" s="8"/>
      <c r="N155" s="8"/>
      <c r="O155" s="8"/>
      <c r="P155" s="8"/>
      <c r="Q155" s="8"/>
      <c r="R155" s="8"/>
      <c r="S155" s="8"/>
      <c r="T155" s="8"/>
      <c r="U155" s="8"/>
    </row>
    <row r="156" spans="1:21" x14ac:dyDescent="0.25">
      <c r="F156" s="8"/>
      <c r="G156" s="8"/>
      <c r="H156" s="8"/>
      <c r="I156" s="8"/>
      <c r="J156" s="8"/>
      <c r="K156" s="8"/>
      <c r="L156" s="8"/>
      <c r="N156" s="8"/>
      <c r="O156" s="8"/>
      <c r="P156" s="8"/>
      <c r="Q156" s="8"/>
      <c r="R156" s="8"/>
      <c r="S156" s="8"/>
      <c r="T156" s="8"/>
      <c r="U156" s="8"/>
    </row>
    <row r="157" spans="1:21" x14ac:dyDescent="0.25">
      <c r="F157" s="8"/>
      <c r="G157" s="8"/>
      <c r="H157" s="8"/>
      <c r="I157" s="8"/>
      <c r="J157" s="8"/>
      <c r="K157" s="8"/>
      <c r="L157" s="8"/>
      <c r="N157" s="8"/>
      <c r="O157" s="8"/>
      <c r="P157" s="8"/>
      <c r="Q157" s="8"/>
      <c r="R157" s="8"/>
      <c r="S157" s="8"/>
      <c r="T157" s="8"/>
      <c r="U157" s="8"/>
    </row>
    <row r="158" spans="1:21" x14ac:dyDescent="0.25">
      <c r="F158" s="8"/>
      <c r="G158" s="8"/>
      <c r="H158" s="8"/>
      <c r="I158" s="8"/>
      <c r="J158" s="8"/>
      <c r="K158" s="8"/>
      <c r="L158" s="8"/>
      <c r="N158" s="8"/>
      <c r="O158" s="8"/>
      <c r="P158" s="8"/>
      <c r="Q158" s="8"/>
      <c r="R158" s="8"/>
      <c r="S158" s="8"/>
      <c r="T158" s="8"/>
      <c r="U158" s="8"/>
    </row>
    <row r="159" spans="1:21" x14ac:dyDescent="0.25">
      <c r="F159" s="8"/>
      <c r="G159" s="8"/>
      <c r="H159" s="8"/>
      <c r="I159" s="8"/>
      <c r="J159" s="8"/>
      <c r="K159" s="8"/>
      <c r="L159" s="8"/>
      <c r="N159" s="8"/>
      <c r="O159" s="8"/>
      <c r="P159" s="8"/>
      <c r="Q159" s="8"/>
      <c r="R159" s="8"/>
      <c r="S159" s="8"/>
      <c r="T159" s="8"/>
      <c r="U159" s="8"/>
    </row>
    <row r="160" spans="1:21" x14ac:dyDescent="0.25">
      <c r="F160" s="8"/>
      <c r="G160" s="8"/>
      <c r="H160" s="8"/>
      <c r="I160" s="8"/>
      <c r="J160" s="8"/>
      <c r="K160" s="8"/>
      <c r="L160" s="8"/>
      <c r="N160" s="8"/>
      <c r="O160" s="8"/>
      <c r="P160" s="8"/>
      <c r="Q160" s="8"/>
      <c r="R160" s="8"/>
      <c r="S160" s="8"/>
      <c r="T160" s="8"/>
      <c r="U160" s="8"/>
    </row>
    <row r="161" spans="1:44" x14ac:dyDescent="0.25">
      <c r="F161" s="8"/>
      <c r="G161" s="8"/>
      <c r="H161" s="8"/>
      <c r="I161" s="8"/>
      <c r="J161" s="8"/>
      <c r="K161" s="8"/>
      <c r="L161" s="8"/>
      <c r="N161" s="8"/>
      <c r="O161" s="8"/>
      <c r="P161" s="8"/>
      <c r="Q161" s="8"/>
      <c r="R161" s="8"/>
      <c r="S161" s="8"/>
      <c r="T161" s="8"/>
      <c r="U161" s="8"/>
    </row>
    <row r="162" spans="1:44" x14ac:dyDescent="0.25">
      <c r="F162" s="8"/>
      <c r="G162" s="8"/>
      <c r="H162" s="8"/>
      <c r="I162" s="8"/>
      <c r="J162" s="8"/>
      <c r="K162" s="8"/>
      <c r="L162" s="8"/>
      <c r="N162" s="8"/>
      <c r="O162" s="8"/>
      <c r="P162" s="8"/>
      <c r="Q162" s="8"/>
      <c r="R162" s="8"/>
      <c r="S162" s="8"/>
      <c r="T162" s="8"/>
      <c r="U162" s="8"/>
    </row>
    <row r="163" spans="1:44" x14ac:dyDescent="0.25">
      <c r="F163" s="8"/>
      <c r="G163" s="8"/>
      <c r="H163" s="8"/>
      <c r="I163" s="8"/>
      <c r="J163" s="8"/>
      <c r="K163" s="8"/>
      <c r="L163" s="8"/>
      <c r="N163" s="8"/>
      <c r="O163" s="8"/>
      <c r="P163" s="8"/>
      <c r="Q163" s="8"/>
      <c r="R163" s="8"/>
      <c r="S163" s="8"/>
      <c r="T163" s="8"/>
      <c r="U163" s="8"/>
    </row>
    <row r="164" spans="1:44" x14ac:dyDescent="0.25">
      <c r="F164" s="8"/>
      <c r="G164" s="8"/>
      <c r="H164" s="8"/>
      <c r="I164" s="8"/>
      <c r="J164" s="8"/>
      <c r="K164" s="8"/>
      <c r="L164" s="8"/>
      <c r="N164" s="8"/>
      <c r="O164" s="8"/>
      <c r="P164" s="8"/>
      <c r="Q164" s="8"/>
      <c r="R164" s="8"/>
      <c r="S164" s="8"/>
      <c r="T164" s="8"/>
      <c r="U164" s="8"/>
    </row>
    <row r="165" spans="1:44" x14ac:dyDescent="0.25">
      <c r="A165" s="34">
        <v>9</v>
      </c>
      <c r="B165" s="14" t="s">
        <v>4</v>
      </c>
      <c r="C165" s="50" t="s">
        <v>7</v>
      </c>
      <c r="D165" s="51"/>
      <c r="F165" s="8"/>
      <c r="G165" s="8"/>
      <c r="H165" s="8"/>
      <c r="I165" s="8"/>
      <c r="J165" s="8"/>
      <c r="K165" s="8"/>
      <c r="L165" s="8"/>
      <c r="N165" s="8"/>
      <c r="O165" s="8"/>
      <c r="P165" s="8"/>
      <c r="Q165" s="8"/>
      <c r="R165" s="8"/>
      <c r="S165" s="8"/>
      <c r="T165" s="8"/>
      <c r="U165" s="8"/>
    </row>
    <row r="166" spans="1:44" ht="15.75" customHeight="1" x14ac:dyDescent="0.25">
      <c r="A166" s="99"/>
      <c r="B166" s="90" t="s">
        <v>1</v>
      </c>
      <c r="C166" s="91" t="s">
        <v>2</v>
      </c>
      <c r="D166" s="92"/>
      <c r="F166" s="8"/>
      <c r="G166" s="8"/>
      <c r="H166" s="8"/>
      <c r="I166" s="8"/>
      <c r="J166" s="8"/>
      <c r="K166" s="8"/>
      <c r="L166" s="8"/>
      <c r="N166" s="8"/>
      <c r="O166" s="8"/>
      <c r="P166" s="8"/>
      <c r="Q166" s="8"/>
      <c r="R166" s="8"/>
      <c r="S166" s="8"/>
      <c r="T166" s="8"/>
      <c r="U166" s="8"/>
      <c r="AJ166" s="100" t="s">
        <v>82</v>
      </c>
      <c r="AK166" s="101"/>
      <c r="AL166" s="101"/>
      <c r="AM166" s="102"/>
      <c r="AN166" s="8"/>
      <c r="AO166" s="103" t="s">
        <v>83</v>
      </c>
      <c r="AP166" s="104"/>
      <c r="AQ166" s="104"/>
      <c r="AR166" s="105"/>
    </row>
    <row r="167" spans="1:44" x14ac:dyDescent="0.25">
      <c r="A167" s="99"/>
      <c r="B167" s="88" t="s">
        <v>0</v>
      </c>
      <c r="C167" s="15" t="s">
        <v>9</v>
      </c>
      <c r="D167" s="15" t="s">
        <v>5</v>
      </c>
      <c r="AJ167" s="17"/>
      <c r="AK167" s="22" t="s">
        <v>80</v>
      </c>
      <c r="AL167" s="22" t="s">
        <v>81</v>
      </c>
      <c r="AM167" s="23" t="s">
        <v>31</v>
      </c>
      <c r="AN167" s="16"/>
      <c r="AO167" s="17"/>
      <c r="AP167" s="22" t="s">
        <v>80</v>
      </c>
      <c r="AQ167" s="22" t="s">
        <v>81</v>
      </c>
      <c r="AR167" s="23" t="s">
        <v>31</v>
      </c>
    </row>
    <row r="168" spans="1:44" x14ac:dyDescent="0.25">
      <c r="A168" s="99"/>
      <c r="B168" s="89" t="s">
        <v>205</v>
      </c>
      <c r="C168" s="37">
        <v>659108.11</v>
      </c>
      <c r="D168" s="35">
        <v>0.30136505215801401</v>
      </c>
      <c r="AJ168" s="18">
        <v>1</v>
      </c>
      <c r="AK168" s="19" t="str">
        <f>VLOOKUP(B168,Sheet1!$B$4:$C$62,2,0)</f>
        <v>Albany</v>
      </c>
      <c r="AL168" s="20">
        <f>C168</f>
        <v>659108.11</v>
      </c>
      <c r="AM168" s="21">
        <f t="shared" ref="AL168:AM172" si="2">D168</f>
        <v>0.30136505215801401</v>
      </c>
      <c r="AN168" s="8"/>
      <c r="AO168" s="18">
        <v>46</v>
      </c>
      <c r="AP168" s="19" t="str">
        <f>VLOOKUP(B222,Sheet1!$B$4:$C$62,2,0)</f>
        <v>Houston</v>
      </c>
      <c r="AQ168" s="20">
        <f t="shared" ref="AQ168:AR172" si="3">C222</f>
        <v>1403843.04</v>
      </c>
      <c r="AR168" s="21">
        <f t="shared" si="3"/>
        <v>6.00816095849704E-2</v>
      </c>
    </row>
    <row r="169" spans="1:44" x14ac:dyDescent="0.25">
      <c r="A169" s="99"/>
      <c r="B169" s="89" t="s">
        <v>167</v>
      </c>
      <c r="C169" s="37">
        <v>2500689.73</v>
      </c>
      <c r="D169" s="35">
        <v>0.29798916013953403</v>
      </c>
      <c r="AJ169" s="24">
        <v>2</v>
      </c>
      <c r="AK169" s="19" t="str">
        <f>VLOOKUP(B169,Sheet1!$B$4:$C$62,2,0)</f>
        <v>Northern New England</v>
      </c>
      <c r="AL169" s="25">
        <f t="shared" si="2"/>
        <v>2500689.73</v>
      </c>
      <c r="AM169" s="26">
        <f t="shared" si="2"/>
        <v>0.29798916013953403</v>
      </c>
      <c r="AN169" s="8"/>
      <c r="AO169" s="24">
        <v>47</v>
      </c>
      <c r="AP169" s="19" t="str">
        <f>VLOOKUP(B223,Sheet1!$B$4:$C$62,2,0)</f>
        <v>New Orleans/Mobile</v>
      </c>
      <c r="AQ169" s="20">
        <f t="shared" si="3"/>
        <v>747842.32</v>
      </c>
      <c r="AR169" s="21">
        <f t="shared" si="3"/>
        <v>5.4294935188990402E-2</v>
      </c>
    </row>
    <row r="170" spans="1:44" x14ac:dyDescent="0.25">
      <c r="A170" s="99"/>
      <c r="B170" s="89" t="s">
        <v>208</v>
      </c>
      <c r="C170" s="37">
        <v>392881.82</v>
      </c>
      <c r="D170" s="35">
        <v>0.28191913446975098</v>
      </c>
      <c r="AJ170" s="24">
        <v>3</v>
      </c>
      <c r="AK170" s="19" t="str">
        <f>VLOOKUP(B170,Sheet1!$B$4:$C$62,2,0)</f>
        <v>Providence</v>
      </c>
      <c r="AL170" s="25">
        <f t="shared" si="2"/>
        <v>392881.82</v>
      </c>
      <c r="AM170" s="26">
        <f t="shared" si="2"/>
        <v>0.28191913446975098</v>
      </c>
      <c r="AN170" s="8"/>
      <c r="AO170" s="24">
        <v>48</v>
      </c>
      <c r="AP170" s="19" t="str">
        <f>VLOOKUP(B224,Sheet1!$B$4:$C$62,2,0)</f>
        <v>Louisville</v>
      </c>
      <c r="AQ170" s="20">
        <f t="shared" si="3"/>
        <v>358068.76</v>
      </c>
      <c r="AR170" s="21">
        <f t="shared" si="3"/>
        <v>3.9481717561733902E-2</v>
      </c>
    </row>
    <row r="171" spans="1:44" x14ac:dyDescent="0.25">
      <c r="A171" s="99"/>
      <c r="B171" s="89" t="s">
        <v>187</v>
      </c>
      <c r="C171" s="37">
        <v>1215103.3600000001</v>
      </c>
      <c r="D171" s="35">
        <v>0.27263813374684998</v>
      </c>
      <c r="AJ171" s="18">
        <v>4</v>
      </c>
      <c r="AK171" s="19" t="str">
        <f>VLOOKUP(B171,Sheet1!$B$4:$C$62,2,0)</f>
        <v>Raleigh/Greensboro</v>
      </c>
      <c r="AL171" s="20">
        <f t="shared" si="2"/>
        <v>1215103.3600000001</v>
      </c>
      <c r="AM171" s="21">
        <f t="shared" si="2"/>
        <v>0.27263813374684998</v>
      </c>
      <c r="AN171" s="8"/>
      <c r="AO171" s="18">
        <v>49</v>
      </c>
      <c r="AP171" s="19" t="str">
        <f>VLOOKUP(B225,Sheet1!$B$4:$C$62,2,0)</f>
        <v>Jacksonville</v>
      </c>
      <c r="AQ171" s="20">
        <f t="shared" si="3"/>
        <v>672189.07</v>
      </c>
      <c r="AR171" s="21">
        <f t="shared" si="3"/>
        <v>2.57868574667348E-2</v>
      </c>
    </row>
    <row r="172" spans="1:44" x14ac:dyDescent="0.25">
      <c r="A172" s="99"/>
      <c r="B172" s="89" t="s">
        <v>163</v>
      </c>
      <c r="C172" s="37">
        <v>5155429.13</v>
      </c>
      <c r="D172" s="35">
        <v>0.25015788264637301</v>
      </c>
      <c r="AJ172" s="18">
        <v>5</v>
      </c>
      <c r="AK172" s="19" t="str">
        <f>VLOOKUP(B172,Sheet1!$B$4:$C$62,2,0)</f>
        <v>Los Angeles</v>
      </c>
      <c r="AL172" s="20">
        <f t="shared" si="2"/>
        <v>5155429.13</v>
      </c>
      <c r="AM172" s="21">
        <f t="shared" si="2"/>
        <v>0.25015788264637301</v>
      </c>
      <c r="AN172" s="8"/>
      <c r="AO172" s="18">
        <v>50</v>
      </c>
      <c r="AP172" s="19" t="str">
        <f>VLOOKUP(B226,Sheet1!$B$4:$C$62,2,0)</f>
        <v>Tampa</v>
      </c>
      <c r="AQ172" s="20">
        <f t="shared" si="3"/>
        <v>1526287.54</v>
      </c>
      <c r="AR172" s="21">
        <f t="shared" si="3"/>
        <v>9.5988411618375801E-3</v>
      </c>
    </row>
    <row r="173" spans="1:44" x14ac:dyDescent="0.25">
      <c r="A173" s="99"/>
      <c r="B173" s="89" t="s">
        <v>195</v>
      </c>
      <c r="C173" s="37">
        <v>902686.74</v>
      </c>
      <c r="D173" s="35">
        <v>0.23330732879770499</v>
      </c>
    </row>
    <row r="174" spans="1:44" x14ac:dyDescent="0.25">
      <c r="A174" s="99"/>
      <c r="B174" s="89" t="s">
        <v>162</v>
      </c>
      <c r="C174" s="37">
        <v>5611234.6100000003</v>
      </c>
      <c r="D174" s="35">
        <v>0.226801421564433</v>
      </c>
    </row>
    <row r="175" spans="1:44" x14ac:dyDescent="0.25">
      <c r="A175" s="99"/>
      <c r="B175" s="89" t="s">
        <v>186</v>
      </c>
      <c r="C175" s="37">
        <v>1228993.6100000001</v>
      </c>
      <c r="D175" s="35">
        <v>0.22321493470192899</v>
      </c>
    </row>
    <row r="176" spans="1:44" x14ac:dyDescent="0.25">
      <c r="B176" s="89" t="s">
        <v>180</v>
      </c>
      <c r="C176" s="37">
        <v>1919373.63</v>
      </c>
      <c r="D176" s="35">
        <v>0.22009104112102701</v>
      </c>
    </row>
    <row r="177" spans="2:4" x14ac:dyDescent="0.25">
      <c r="B177" s="89" t="s">
        <v>179</v>
      </c>
      <c r="C177" s="37">
        <v>1736935.32</v>
      </c>
      <c r="D177" s="35">
        <v>0.21110937824523801</v>
      </c>
    </row>
    <row r="178" spans="2:4" x14ac:dyDescent="0.25">
      <c r="B178" s="89" t="s">
        <v>206</v>
      </c>
      <c r="C178" s="37">
        <v>536491.79</v>
      </c>
      <c r="D178" s="35">
        <v>0.20936156656850599</v>
      </c>
    </row>
    <row r="179" spans="2:4" x14ac:dyDescent="0.25">
      <c r="B179" s="89" t="s">
        <v>234</v>
      </c>
      <c r="C179" s="37">
        <v>21521095.989999998</v>
      </c>
      <c r="D179" s="35">
        <v>0.207990366367789</v>
      </c>
    </row>
    <row r="180" spans="2:4" x14ac:dyDescent="0.25">
      <c r="B180" s="89" t="s">
        <v>231</v>
      </c>
      <c r="C180" s="37">
        <v>13610749.43</v>
      </c>
      <c r="D180" s="35">
        <v>0.20596968286498099</v>
      </c>
    </row>
    <row r="181" spans="2:4" x14ac:dyDescent="0.25">
      <c r="B181" s="89" t="s">
        <v>209</v>
      </c>
      <c r="C181" s="37">
        <v>322705.76</v>
      </c>
      <c r="D181" s="35">
        <v>0.19858773451759301</v>
      </c>
    </row>
    <row r="182" spans="2:4" x14ac:dyDescent="0.25">
      <c r="B182" s="89" t="s">
        <v>166</v>
      </c>
      <c r="C182" s="37">
        <v>2619827.9700000002</v>
      </c>
      <c r="D182" s="35">
        <v>0.19595107185319999</v>
      </c>
    </row>
    <row r="183" spans="2:4" x14ac:dyDescent="0.25">
      <c r="B183" s="89" t="s">
        <v>192</v>
      </c>
      <c r="C183" s="37">
        <v>1046920.72</v>
      </c>
      <c r="D183" s="35">
        <v>0.19481722762466799</v>
      </c>
    </row>
    <row r="184" spans="2:4" x14ac:dyDescent="0.25">
      <c r="B184" s="89" t="s">
        <v>200</v>
      </c>
      <c r="C184" s="37">
        <v>825084.77</v>
      </c>
      <c r="D184" s="35">
        <v>0.18883325928983899</v>
      </c>
    </row>
    <row r="185" spans="2:4" x14ac:dyDescent="0.25">
      <c r="B185" s="89" t="s">
        <v>168</v>
      </c>
      <c r="C185" s="37">
        <v>2839020.36</v>
      </c>
      <c r="D185" s="35">
        <v>0.18633341174610801</v>
      </c>
    </row>
    <row r="186" spans="2:4" x14ac:dyDescent="0.25">
      <c r="B186" s="89" t="s">
        <v>196</v>
      </c>
      <c r="C186" s="37">
        <v>776525.09</v>
      </c>
      <c r="D186" s="35">
        <v>0.18011627743869801</v>
      </c>
    </row>
    <row r="187" spans="2:4" x14ac:dyDescent="0.25">
      <c r="B187" s="89" t="s">
        <v>182</v>
      </c>
      <c r="C187" s="37">
        <v>1470430.57</v>
      </c>
      <c r="D187" s="35">
        <v>0.179921345080443</v>
      </c>
    </row>
    <row r="188" spans="2:4" x14ac:dyDescent="0.25">
      <c r="B188" s="89" t="s">
        <v>181</v>
      </c>
      <c r="C188" s="37">
        <v>1342320.35</v>
      </c>
      <c r="D188" s="35">
        <v>0.17687716997411801</v>
      </c>
    </row>
    <row r="189" spans="2:4" x14ac:dyDescent="0.25">
      <c r="B189" s="89" t="s">
        <v>184</v>
      </c>
      <c r="C189" s="37">
        <v>1369000.31</v>
      </c>
      <c r="D189" s="35">
        <v>0.175130701715277</v>
      </c>
    </row>
    <row r="190" spans="2:4" x14ac:dyDescent="0.25">
      <c r="B190" s="89" t="s">
        <v>210</v>
      </c>
      <c r="C190" s="37">
        <v>315869.84000000003</v>
      </c>
      <c r="D190" s="35">
        <v>0.173491523751299</v>
      </c>
    </row>
    <row r="191" spans="2:4" x14ac:dyDescent="0.25">
      <c r="B191" s="89" t="s">
        <v>185</v>
      </c>
      <c r="C191" s="37">
        <v>1236345.8999999999</v>
      </c>
      <c r="D191" s="35">
        <v>0.168449628960371</v>
      </c>
    </row>
    <row r="192" spans="2:4" x14ac:dyDescent="0.25">
      <c r="B192" s="89" t="s">
        <v>175</v>
      </c>
      <c r="C192" s="37">
        <v>2062096.71</v>
      </c>
      <c r="D192" s="35">
        <v>0.15828605497307099</v>
      </c>
    </row>
    <row r="193" spans="2:4" x14ac:dyDescent="0.25">
      <c r="B193" s="89" t="s">
        <v>233</v>
      </c>
      <c r="C193" s="37">
        <v>12216976.58</v>
      </c>
      <c r="D193" s="35">
        <v>0.154852603191309</v>
      </c>
    </row>
    <row r="194" spans="2:4" x14ac:dyDescent="0.25">
      <c r="B194" s="89" t="s">
        <v>190</v>
      </c>
      <c r="C194" s="37">
        <v>1073946.02</v>
      </c>
      <c r="D194" s="35">
        <v>0.15207779306068001</v>
      </c>
    </row>
    <row r="195" spans="2:4" x14ac:dyDescent="0.25">
      <c r="B195" s="89" t="s">
        <v>238</v>
      </c>
      <c r="C195" s="37">
        <v>108888248.41</v>
      </c>
      <c r="D195" s="35">
        <v>0.14906628903861099</v>
      </c>
    </row>
    <row r="196" spans="2:4" x14ac:dyDescent="0.25">
      <c r="B196" s="89" t="s">
        <v>239</v>
      </c>
      <c r="C196" s="37">
        <v>16513724.35</v>
      </c>
      <c r="D196" s="35">
        <v>0.14639115742598799</v>
      </c>
    </row>
    <row r="197" spans="2:4" x14ac:dyDescent="0.25">
      <c r="B197" s="89" t="s">
        <v>232</v>
      </c>
      <c r="C197" s="37">
        <v>15308142.41</v>
      </c>
      <c r="D197" s="35">
        <v>0.14097272004325501</v>
      </c>
    </row>
    <row r="198" spans="2:4" x14ac:dyDescent="0.25">
      <c r="B198" s="89" t="s">
        <v>164</v>
      </c>
      <c r="C198" s="37">
        <v>3033437.18</v>
      </c>
      <c r="D198" s="35">
        <v>0.139499792318247</v>
      </c>
    </row>
    <row r="199" spans="2:4" x14ac:dyDescent="0.25">
      <c r="B199" s="89" t="s">
        <v>165</v>
      </c>
      <c r="C199" s="37">
        <v>2581060.37</v>
      </c>
      <c r="D199" s="35">
        <v>0.13390561644890001</v>
      </c>
    </row>
    <row r="200" spans="2:4" x14ac:dyDescent="0.25">
      <c r="B200" s="89" t="s">
        <v>198</v>
      </c>
      <c r="C200" s="37">
        <v>723059.59</v>
      </c>
      <c r="D200" s="35">
        <v>0.13100049944494799</v>
      </c>
    </row>
    <row r="201" spans="2:4" x14ac:dyDescent="0.25">
      <c r="B201" s="89" t="s">
        <v>174</v>
      </c>
      <c r="C201" s="37">
        <v>2081202.09</v>
      </c>
      <c r="D201" s="35">
        <v>0.129569043031067</v>
      </c>
    </row>
    <row r="202" spans="2:4" x14ac:dyDescent="0.25">
      <c r="B202" s="89" t="s">
        <v>199</v>
      </c>
      <c r="C202" s="37">
        <v>730733.99</v>
      </c>
      <c r="D202" s="35">
        <v>0.12931865086466801</v>
      </c>
    </row>
    <row r="203" spans="2:4" x14ac:dyDescent="0.25">
      <c r="B203" s="89" t="s">
        <v>177</v>
      </c>
      <c r="C203" s="37">
        <v>1787506.09</v>
      </c>
      <c r="D203" s="35">
        <v>0.128937341879443</v>
      </c>
    </row>
    <row r="204" spans="2:4" x14ac:dyDescent="0.25">
      <c r="B204" s="89" t="s">
        <v>197</v>
      </c>
      <c r="C204" s="37">
        <v>765189.94</v>
      </c>
      <c r="D204" s="35">
        <v>0.127878719074941</v>
      </c>
    </row>
    <row r="205" spans="2:4" x14ac:dyDescent="0.25">
      <c r="B205" s="89" t="s">
        <v>235</v>
      </c>
      <c r="C205" s="37">
        <v>6676919.1699999999</v>
      </c>
      <c r="D205" s="35">
        <v>0.11223797397955</v>
      </c>
    </row>
    <row r="206" spans="2:4" x14ac:dyDescent="0.25">
      <c r="B206" s="89" t="s">
        <v>204</v>
      </c>
      <c r="C206" s="37">
        <v>540427.18000000005</v>
      </c>
      <c r="D206" s="35">
        <v>0.111847532469654</v>
      </c>
    </row>
    <row r="207" spans="2:4" x14ac:dyDescent="0.25">
      <c r="B207" s="89" t="s">
        <v>191</v>
      </c>
      <c r="C207" s="37">
        <v>981111.43</v>
      </c>
      <c r="D207" s="35">
        <v>0.10895947548037301</v>
      </c>
    </row>
    <row r="208" spans="2:4" x14ac:dyDescent="0.25">
      <c r="B208" s="89" t="s">
        <v>169</v>
      </c>
      <c r="C208" s="37">
        <v>1860393.23</v>
      </c>
      <c r="D208" s="35">
        <v>0.108643362887253</v>
      </c>
    </row>
    <row r="209" spans="2:4" x14ac:dyDescent="0.25">
      <c r="B209" s="89" t="s">
        <v>189</v>
      </c>
      <c r="C209" s="37">
        <v>1018982.38</v>
      </c>
      <c r="D209" s="35">
        <v>0.106582925886038</v>
      </c>
    </row>
    <row r="210" spans="2:4" x14ac:dyDescent="0.25">
      <c r="B210" s="89" t="s">
        <v>171</v>
      </c>
      <c r="C210" s="37">
        <v>2193951.02</v>
      </c>
      <c r="D210" s="35">
        <v>0.10041387419545</v>
      </c>
    </row>
    <row r="211" spans="2:4" x14ac:dyDescent="0.25">
      <c r="B211" s="89" t="s">
        <v>172</v>
      </c>
      <c r="C211" s="37">
        <v>1744283.17</v>
      </c>
      <c r="D211" s="35">
        <v>9.7432153227644605E-2</v>
      </c>
    </row>
    <row r="212" spans="2:4" x14ac:dyDescent="0.25">
      <c r="B212" s="89" t="s">
        <v>173</v>
      </c>
      <c r="C212" s="37">
        <v>1982621.25</v>
      </c>
      <c r="D212" s="35">
        <v>9.7144168654917096E-2</v>
      </c>
    </row>
    <row r="213" spans="2:4" x14ac:dyDescent="0.25">
      <c r="B213" s="89" t="s">
        <v>211</v>
      </c>
      <c r="C213" s="37">
        <v>205493.73</v>
      </c>
      <c r="D213" s="35">
        <v>9.6220590851586796E-2</v>
      </c>
    </row>
    <row r="214" spans="2:4" x14ac:dyDescent="0.25">
      <c r="B214" s="89" t="s">
        <v>236</v>
      </c>
      <c r="C214" s="37">
        <v>9141348.3499999996</v>
      </c>
      <c r="D214" s="35">
        <v>9.3318603329224495E-2</v>
      </c>
    </row>
    <row r="215" spans="2:4" x14ac:dyDescent="0.25">
      <c r="B215" s="89" t="s">
        <v>170</v>
      </c>
      <c r="C215" s="37">
        <v>1910559.08</v>
      </c>
      <c r="D215" s="35">
        <v>8.5272448271496298E-2</v>
      </c>
    </row>
    <row r="216" spans="2:4" x14ac:dyDescent="0.25">
      <c r="B216" s="89" t="s">
        <v>203</v>
      </c>
      <c r="C216" s="37">
        <v>569333.62</v>
      </c>
      <c r="D216" s="35">
        <v>8.4814405941893906E-2</v>
      </c>
    </row>
    <row r="217" spans="2:4" x14ac:dyDescent="0.25">
      <c r="B217" s="89" t="s">
        <v>188</v>
      </c>
      <c r="C217" s="37">
        <v>929457.03</v>
      </c>
      <c r="D217" s="35">
        <v>8.1580229302816498E-2</v>
      </c>
    </row>
    <row r="218" spans="2:4" x14ac:dyDescent="0.25">
      <c r="B218" s="89" t="s">
        <v>202</v>
      </c>
      <c r="C218" s="37">
        <v>601567.88</v>
      </c>
      <c r="D218" s="35">
        <v>7.8745217474884194E-2</v>
      </c>
    </row>
    <row r="219" spans="2:4" x14ac:dyDescent="0.25">
      <c r="B219" s="89" t="s">
        <v>237</v>
      </c>
      <c r="C219" s="37">
        <v>13899292.52</v>
      </c>
      <c r="D219" s="35">
        <v>7.7812387431693206E-2</v>
      </c>
    </row>
    <row r="220" spans="2:4" x14ac:dyDescent="0.25">
      <c r="B220" s="89" t="s">
        <v>183</v>
      </c>
      <c r="C220" s="37">
        <v>1341842.54</v>
      </c>
      <c r="D220" s="35">
        <v>6.6483861645360798E-2</v>
      </c>
    </row>
    <row r="221" spans="2:4" x14ac:dyDescent="0.25">
      <c r="B221" s="89" t="s">
        <v>194</v>
      </c>
      <c r="C221" s="37">
        <v>811947.49</v>
      </c>
      <c r="D221" s="35">
        <v>6.22951449815266E-2</v>
      </c>
    </row>
    <row r="222" spans="2:4" x14ac:dyDescent="0.25">
      <c r="B222" s="89" t="s">
        <v>176</v>
      </c>
      <c r="C222" s="37">
        <v>1403843.04</v>
      </c>
      <c r="D222" s="35">
        <v>6.00816095849704E-2</v>
      </c>
    </row>
    <row r="223" spans="2:4" x14ac:dyDescent="0.25">
      <c r="B223" s="89" t="s">
        <v>193</v>
      </c>
      <c r="C223" s="37">
        <v>747842.32</v>
      </c>
      <c r="D223" s="35">
        <v>5.4294935188990402E-2</v>
      </c>
    </row>
    <row r="224" spans="2:4" x14ac:dyDescent="0.25">
      <c r="B224" s="89" t="s">
        <v>207</v>
      </c>
      <c r="C224" s="37">
        <v>358068.76</v>
      </c>
      <c r="D224" s="35">
        <v>3.9481717561733902E-2</v>
      </c>
    </row>
    <row r="225" spans="2:4" x14ac:dyDescent="0.25">
      <c r="B225" s="89" t="s">
        <v>201</v>
      </c>
      <c r="C225" s="37">
        <v>672189.07</v>
      </c>
      <c r="D225" s="35">
        <v>2.57868574667348E-2</v>
      </c>
    </row>
    <row r="226" spans="2:4" x14ac:dyDescent="0.25">
      <c r="B226" s="93" t="s">
        <v>178</v>
      </c>
      <c r="C226" s="94">
        <v>1526287.54</v>
      </c>
      <c r="D226" s="95">
        <v>9.5988411618375801E-3</v>
      </c>
    </row>
  </sheetData>
  <mergeCells count="36">
    <mergeCell ref="B45:B46"/>
    <mergeCell ref="D45:E45"/>
    <mergeCell ref="F45:G45"/>
    <mergeCell ref="B47:B54"/>
    <mergeCell ref="B127:B128"/>
    <mergeCell ref="B79:B81"/>
    <mergeCell ref="C79:C81"/>
    <mergeCell ref="C127:C128"/>
    <mergeCell ref="B104:B105"/>
    <mergeCell ref="D104:I104"/>
    <mergeCell ref="B58:B59"/>
    <mergeCell ref="D58:E58"/>
    <mergeCell ref="B60:B67"/>
    <mergeCell ref="C57:D57"/>
    <mergeCell ref="E57:F57"/>
    <mergeCell ref="E127:H127"/>
    <mergeCell ref="B3:B4"/>
    <mergeCell ref="B5:B6"/>
    <mergeCell ref="C29:F29"/>
    <mergeCell ref="C30:D30"/>
    <mergeCell ref="E30:F30"/>
    <mergeCell ref="D3:G3"/>
    <mergeCell ref="A166:A175"/>
    <mergeCell ref="AJ166:AM166"/>
    <mergeCell ref="AO166:AR166"/>
    <mergeCell ref="B77:B78"/>
    <mergeCell ref="C77:C78"/>
    <mergeCell ref="E77:BD77"/>
    <mergeCell ref="B145:B146"/>
    <mergeCell ref="C145:C146"/>
    <mergeCell ref="B147:B148"/>
    <mergeCell ref="C147:C148"/>
    <mergeCell ref="B111:B115"/>
    <mergeCell ref="B129:B130"/>
    <mergeCell ref="C129:C130"/>
    <mergeCell ref="E145:F14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9"/>
  <sheetViews>
    <sheetView tabSelected="1" view="pageBreakPreview" zoomScale="120" zoomScaleNormal="120" zoomScaleSheetLayoutView="120" workbookViewId="0">
      <selection activeCell="Y10" sqref="Y10"/>
    </sheetView>
  </sheetViews>
  <sheetFormatPr defaultColWidth="8.85546875" defaultRowHeight="15" x14ac:dyDescent="0.25"/>
  <sheetData>
    <row r="1" spans="1:24" x14ac:dyDescent="0.25">
      <c r="A1" s="128" t="s">
        <v>158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24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24" ht="21" x14ac:dyDescent="0.25">
      <c r="A3" s="129" t="s">
        <v>159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24" ht="15.75" x14ac:dyDescent="0.25">
      <c r="A4" s="130" t="str">
        <f>CONCATENATE("Data through ",TEXT(Data!C1,"mm/dd/yyyy"))</f>
        <v>Data through 11/01/2020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24" ht="9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13" spans="1:24" x14ac:dyDescent="0.25">
      <c r="X13" t="s">
        <v>214</v>
      </c>
    </row>
    <row r="49" spans="1:12" x14ac:dyDescent="0.25">
      <c r="A49" s="28" t="str">
        <f>CONCATENATE("IRI/FreshLook Data through ", TEXT(Data!C1, "mm/dd/yyyy"))</f>
        <v>IRI/FreshLook Data through 11/01/2020</v>
      </c>
      <c r="L49" s="28" t="str">
        <f>CONCATENATE("IRI/FreshLook Data through ", TEXT(Data!C1, "mm/dd/yyyy"))</f>
        <v>IRI/FreshLook Data through 11/01/2020</v>
      </c>
    </row>
  </sheetData>
  <sheetProtection algorithmName="SHA-512" hashValue="1Q8l7MiBPi7MWYctJqwWT1fYJqV15mnya3EhTL84u95C/gsJrHZIceppZlvcPcn/heHtnu4W3lFwfTZ/z+PMKA==" saltValue="6F3MaVtZbsgsDMYfMbFGRw==" spinCount="100000" sheet="1" objects="1" scenarios="1"/>
  <mergeCells count="3">
    <mergeCell ref="A1:K2"/>
    <mergeCell ref="A3:K3"/>
    <mergeCell ref="A4:K4"/>
  </mergeCells>
  <printOptions horizontalCentered="1" verticalCentered="1"/>
  <pageMargins left="0.25" right="0.2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</vt:lpstr>
      <vt:lpstr>Highlights</vt:lpstr>
      <vt:lpstr>Highlights!Print_Area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2019-05-03T16:05:25Z</dcterms:created>
  <dcterms:modified xsi:type="dcterms:W3CDTF">2020-12-15T22:17:11Z</dcterms:modified>
</cp:coreProperties>
</file>