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0 Handlers\2020_07\"/>
    </mc:Choice>
  </mc:AlternateContent>
  <xr:revisionPtr revIDLastSave="0" documentId="8_{F1388C60-7C3F-405B-9D7E-2E0BC356FC11}" xr6:coauthVersionLast="45" xr6:coauthVersionMax="45" xr10:uidLastSave="{00000000-0000-0000-0000-000000000000}"/>
  <bookViews>
    <workbookView xWindow="525" yWindow="1590" windowWidth="20925" windowHeight="14760" xr2:uid="{E8517656-17B9-4B6B-8455-A3CAEE33765A}"/>
  </bookViews>
  <sheets>
    <sheet name="Combined Chart" sheetId="1" r:id="rId1"/>
    <sheet name="Domestic Chart" sheetId="2" r:id="rId2"/>
    <sheet name="Import Chart" sheetId="3" r:id="rId3"/>
  </sheets>
  <definedNames>
    <definedName name="_xlnm.Print_Area" localSheetId="2">'Import Chart'!$A:$AD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8" i="3" l="1"/>
  <c r="V28" i="3"/>
  <c r="R28" i="3"/>
  <c r="N28" i="3"/>
  <c r="J28" i="3"/>
  <c r="AB27" i="3"/>
  <c r="AA27" i="3"/>
  <c r="AA28" i="3" s="1"/>
  <c r="Z27" i="3"/>
  <c r="Y27" i="3"/>
  <c r="X27" i="3"/>
  <c r="X28" i="3" s="1"/>
  <c r="W27" i="3"/>
  <c r="W28" i="3" s="1"/>
  <c r="V27" i="3"/>
  <c r="U27" i="3"/>
  <c r="T27" i="3"/>
  <c r="T28" i="3" s="1"/>
  <c r="S27" i="3"/>
  <c r="S28" i="3" s="1"/>
  <c r="R27" i="3"/>
  <c r="Q27" i="3"/>
  <c r="P27" i="3"/>
  <c r="P28" i="3" s="1"/>
  <c r="O27" i="3"/>
  <c r="O28" i="3" s="1"/>
  <c r="N27" i="3"/>
  <c r="M27" i="3"/>
  <c r="L27" i="3"/>
  <c r="L28" i="3" s="1"/>
  <c r="K27" i="3"/>
  <c r="K28" i="3" s="1"/>
  <c r="J27" i="3"/>
  <c r="I27" i="3"/>
  <c r="H27" i="3"/>
  <c r="AD26" i="3"/>
  <c r="AD24" i="3"/>
  <c r="R23" i="3"/>
  <c r="R25" i="3" s="1"/>
  <c r="B23" i="3"/>
  <c r="B25" i="3" s="1"/>
  <c r="B27" i="3" s="1"/>
  <c r="AD22" i="3"/>
  <c r="AD20" i="3"/>
  <c r="B19" i="3"/>
  <c r="B21" i="3" s="1"/>
  <c r="AD18" i="3"/>
  <c r="B17" i="3"/>
  <c r="AD16" i="3"/>
  <c r="AD14" i="3"/>
  <c r="AA13" i="3"/>
  <c r="AA15" i="3" s="1"/>
  <c r="AA17" i="3" s="1"/>
  <c r="AA19" i="3" s="1"/>
  <c r="AA21" i="3" s="1"/>
  <c r="AA23" i="3" s="1"/>
  <c r="AA25" i="3" s="1"/>
  <c r="K13" i="3"/>
  <c r="K15" i="3" s="1"/>
  <c r="K17" i="3" s="1"/>
  <c r="K19" i="3" s="1"/>
  <c r="K21" i="3" s="1"/>
  <c r="K23" i="3" s="1"/>
  <c r="K25" i="3" s="1"/>
  <c r="AD12" i="3"/>
  <c r="AB11" i="3"/>
  <c r="AB13" i="3" s="1"/>
  <c r="AB15" i="3" s="1"/>
  <c r="AB17" i="3" s="1"/>
  <c r="AB19" i="3" s="1"/>
  <c r="AB21" i="3" s="1"/>
  <c r="AB23" i="3" s="1"/>
  <c r="P11" i="3"/>
  <c r="P13" i="3" s="1"/>
  <c r="P15" i="3" s="1"/>
  <c r="P17" i="3" s="1"/>
  <c r="P19" i="3" s="1"/>
  <c r="P21" i="3" s="1"/>
  <c r="P23" i="3" s="1"/>
  <c r="P25" i="3" s="1"/>
  <c r="L11" i="3"/>
  <c r="L13" i="3" s="1"/>
  <c r="L15" i="3" s="1"/>
  <c r="L17" i="3" s="1"/>
  <c r="L19" i="3" s="1"/>
  <c r="L21" i="3" s="1"/>
  <c r="L23" i="3" s="1"/>
  <c r="L25" i="3" s="1"/>
  <c r="AD10" i="3"/>
  <c r="AC9" i="3"/>
  <c r="AD8" i="3"/>
  <c r="Z7" i="3"/>
  <c r="Z9" i="3" s="1"/>
  <c r="Z11" i="3" s="1"/>
  <c r="Z13" i="3" s="1"/>
  <c r="Z15" i="3" s="1"/>
  <c r="Z17" i="3" s="1"/>
  <c r="Z19" i="3" s="1"/>
  <c r="Z21" i="3" s="1"/>
  <c r="Z23" i="3" s="1"/>
  <c r="Z25" i="3" s="1"/>
  <c r="V7" i="3"/>
  <c r="V9" i="3" s="1"/>
  <c r="V11" i="3" s="1"/>
  <c r="V13" i="3" s="1"/>
  <c r="V15" i="3" s="1"/>
  <c r="V17" i="3" s="1"/>
  <c r="V19" i="3" s="1"/>
  <c r="V21" i="3" s="1"/>
  <c r="V23" i="3" s="1"/>
  <c r="V25" i="3" s="1"/>
  <c r="R7" i="3"/>
  <c r="R9" i="3" s="1"/>
  <c r="R11" i="3" s="1"/>
  <c r="R13" i="3" s="1"/>
  <c r="R15" i="3" s="1"/>
  <c r="R17" i="3" s="1"/>
  <c r="R19" i="3" s="1"/>
  <c r="R21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J7" i="3"/>
  <c r="J9" i="3" s="1"/>
  <c r="J11" i="3" s="1"/>
  <c r="J13" i="3" s="1"/>
  <c r="J15" i="3" s="1"/>
  <c r="J17" i="3" s="1"/>
  <c r="J19" i="3" s="1"/>
  <c r="J21" i="3" s="1"/>
  <c r="J23" i="3" s="1"/>
  <c r="J25" i="3" s="1"/>
  <c r="F7" i="3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AD6" i="3"/>
  <c r="AC5" i="3"/>
  <c r="AC7" i="3" s="1"/>
  <c r="AD7" i="3" s="1"/>
  <c r="AB5" i="3"/>
  <c r="AB7" i="3" s="1"/>
  <c r="AB9" i="3" s="1"/>
  <c r="AA5" i="3"/>
  <c r="AA7" i="3" s="1"/>
  <c r="AA9" i="3" s="1"/>
  <c r="AA11" i="3" s="1"/>
  <c r="Z5" i="3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K5" i="3"/>
  <c r="K7" i="3" s="1"/>
  <c r="K9" i="3" s="1"/>
  <c r="K11" i="3" s="1"/>
  <c r="J5" i="3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D4" i="3"/>
  <c r="AA28" i="2"/>
  <c r="S28" i="2"/>
  <c r="AB27" i="2"/>
  <c r="AA27" i="2"/>
  <c r="Z27" i="2"/>
  <c r="Y27" i="2"/>
  <c r="Y28" i="2" s="1"/>
  <c r="X27" i="2"/>
  <c r="W27" i="2"/>
  <c r="W28" i="2" s="1"/>
  <c r="V27" i="2"/>
  <c r="U27" i="2"/>
  <c r="U28" i="2" s="1"/>
  <c r="T27" i="2"/>
  <c r="S27" i="2"/>
  <c r="R27" i="2"/>
  <c r="Q27" i="2"/>
  <c r="Q28" i="2" s="1"/>
  <c r="P27" i="2"/>
  <c r="O27" i="2"/>
  <c r="O28" i="2" s="1"/>
  <c r="N27" i="2"/>
  <c r="M27" i="2"/>
  <c r="M28" i="2" s="1"/>
  <c r="L27" i="2"/>
  <c r="K27" i="2"/>
  <c r="K28" i="2" s="1"/>
  <c r="I27" i="2"/>
  <c r="J28" i="2" s="1"/>
  <c r="H27" i="2"/>
  <c r="AD26" i="2"/>
  <c r="J26" i="2"/>
  <c r="AD24" i="2"/>
  <c r="R23" i="2"/>
  <c r="R25" i="2" s="1"/>
  <c r="AD22" i="2"/>
  <c r="AD20" i="2"/>
  <c r="B19" i="2"/>
  <c r="B21" i="2" s="1"/>
  <c r="B23" i="2" s="1"/>
  <c r="B25" i="2" s="1"/>
  <c r="B27" i="2" s="1"/>
  <c r="AD18" i="2"/>
  <c r="AA17" i="2"/>
  <c r="AA19" i="2" s="1"/>
  <c r="AA21" i="2" s="1"/>
  <c r="AA23" i="2" s="1"/>
  <c r="AA25" i="2" s="1"/>
  <c r="K17" i="2"/>
  <c r="K19" i="2" s="1"/>
  <c r="K21" i="2" s="1"/>
  <c r="K23" i="2" s="1"/>
  <c r="K25" i="2" s="1"/>
  <c r="AD16" i="2"/>
  <c r="AD14" i="2"/>
  <c r="AD12" i="2"/>
  <c r="T11" i="2"/>
  <c r="T13" i="2" s="1"/>
  <c r="T15" i="2" s="1"/>
  <c r="T17" i="2" s="1"/>
  <c r="T19" i="2" s="1"/>
  <c r="T21" i="2" s="1"/>
  <c r="T23" i="2" s="1"/>
  <c r="T25" i="2" s="1"/>
  <c r="AD10" i="2"/>
  <c r="Z9" i="2"/>
  <c r="Z11" i="2" s="1"/>
  <c r="Z13" i="2" s="1"/>
  <c r="Z15" i="2" s="1"/>
  <c r="Z17" i="2" s="1"/>
  <c r="Z19" i="2" s="1"/>
  <c r="Z21" i="2" s="1"/>
  <c r="Z23" i="2" s="1"/>
  <c r="Z25" i="2" s="1"/>
  <c r="V9" i="2"/>
  <c r="V11" i="2" s="1"/>
  <c r="V13" i="2" s="1"/>
  <c r="V15" i="2" s="1"/>
  <c r="V17" i="2" s="1"/>
  <c r="V19" i="2" s="1"/>
  <c r="V21" i="2" s="1"/>
  <c r="V23" i="2" s="1"/>
  <c r="V25" i="2" s="1"/>
  <c r="R9" i="2"/>
  <c r="R11" i="2" s="1"/>
  <c r="R13" i="2" s="1"/>
  <c r="R15" i="2" s="1"/>
  <c r="R17" i="2" s="1"/>
  <c r="R19" i="2" s="1"/>
  <c r="R21" i="2" s="1"/>
  <c r="N9" i="2"/>
  <c r="N11" i="2" s="1"/>
  <c r="N13" i="2" s="1"/>
  <c r="N15" i="2" s="1"/>
  <c r="N17" i="2" s="1"/>
  <c r="N19" i="2" s="1"/>
  <c r="N21" i="2" s="1"/>
  <c r="N23" i="2" s="1"/>
  <c r="N25" i="2" s="1"/>
  <c r="J9" i="2"/>
  <c r="J11" i="2" s="1"/>
  <c r="J13" i="2" s="1"/>
  <c r="F9" i="2"/>
  <c r="F11" i="2" s="1"/>
  <c r="F13" i="2" s="1"/>
  <c r="F15" i="2" s="1"/>
  <c r="F17" i="2" s="1"/>
  <c r="F19" i="2" s="1"/>
  <c r="F21" i="2" s="1"/>
  <c r="F23" i="2" s="1"/>
  <c r="F25" i="2" s="1"/>
  <c r="F27" i="2" s="1"/>
  <c r="AD8" i="2"/>
  <c r="AA7" i="2"/>
  <c r="AA9" i="2" s="1"/>
  <c r="AA11" i="2" s="1"/>
  <c r="AA13" i="2" s="1"/>
  <c r="AA15" i="2" s="1"/>
  <c r="Z7" i="2"/>
  <c r="W7" i="2"/>
  <c r="W9" i="2" s="1"/>
  <c r="W11" i="2" s="1"/>
  <c r="W13" i="2" s="1"/>
  <c r="W15" i="2" s="1"/>
  <c r="W17" i="2" s="1"/>
  <c r="W19" i="2" s="1"/>
  <c r="W21" i="2" s="1"/>
  <c r="W23" i="2" s="1"/>
  <c r="W25" i="2" s="1"/>
  <c r="V7" i="2"/>
  <c r="S7" i="2"/>
  <c r="S9" i="2" s="1"/>
  <c r="S11" i="2" s="1"/>
  <c r="S13" i="2" s="1"/>
  <c r="S15" i="2" s="1"/>
  <c r="S17" i="2" s="1"/>
  <c r="S19" i="2" s="1"/>
  <c r="S21" i="2" s="1"/>
  <c r="S23" i="2" s="1"/>
  <c r="S25" i="2" s="1"/>
  <c r="R7" i="2"/>
  <c r="O7" i="2"/>
  <c r="O9" i="2" s="1"/>
  <c r="O11" i="2" s="1"/>
  <c r="O13" i="2" s="1"/>
  <c r="O15" i="2" s="1"/>
  <c r="O17" i="2" s="1"/>
  <c r="O19" i="2" s="1"/>
  <c r="O21" i="2" s="1"/>
  <c r="O23" i="2" s="1"/>
  <c r="O25" i="2" s="1"/>
  <c r="N7" i="2"/>
  <c r="K7" i="2"/>
  <c r="K9" i="2" s="1"/>
  <c r="K11" i="2" s="1"/>
  <c r="K13" i="2" s="1"/>
  <c r="K15" i="2" s="1"/>
  <c r="J7" i="2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7" i="2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D6" i="2"/>
  <c r="AC5" i="2"/>
  <c r="AC7" i="2" s="1"/>
  <c r="AB5" i="2"/>
  <c r="AB7" i="2" s="1"/>
  <c r="AB9" i="2" s="1"/>
  <c r="AB11" i="2" s="1"/>
  <c r="AB13" i="2" s="1"/>
  <c r="AB15" i="2" s="1"/>
  <c r="AB17" i="2" s="1"/>
  <c r="AB19" i="2" s="1"/>
  <c r="AA5" i="2"/>
  <c r="Z5" i="2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S5" i="2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AD4" i="2"/>
  <c r="AB28" i="1"/>
  <c r="Y28" i="1"/>
  <c r="X28" i="1"/>
  <c r="U28" i="1"/>
  <c r="T28" i="1"/>
  <c r="Q28" i="1"/>
  <c r="P28" i="1"/>
  <c r="M28" i="1"/>
  <c r="L28" i="1"/>
  <c r="AB27" i="1"/>
  <c r="AA27" i="1"/>
  <c r="AA28" i="1" s="1"/>
  <c r="Z27" i="1"/>
  <c r="Z28" i="1" s="1"/>
  <c r="Y27" i="1"/>
  <c r="X27" i="1"/>
  <c r="W27" i="1"/>
  <c r="W28" i="1" s="1"/>
  <c r="V27" i="1"/>
  <c r="V28" i="1" s="1"/>
  <c r="U27" i="1"/>
  <c r="T27" i="1"/>
  <c r="S27" i="1"/>
  <c r="S28" i="1" s="1"/>
  <c r="R27" i="1"/>
  <c r="R28" i="1" s="1"/>
  <c r="Q27" i="1"/>
  <c r="P27" i="1"/>
  <c r="O27" i="1"/>
  <c r="O28" i="1" s="1"/>
  <c r="N27" i="1"/>
  <c r="N28" i="1" s="1"/>
  <c r="M27" i="1"/>
  <c r="L27" i="1"/>
  <c r="K27" i="1"/>
  <c r="K28" i="1" s="1"/>
  <c r="I27" i="1"/>
  <c r="H27" i="1"/>
  <c r="AD26" i="1"/>
  <c r="J26" i="1"/>
  <c r="F26" i="1"/>
  <c r="E26" i="1"/>
  <c r="D26" i="1"/>
  <c r="C26" i="1"/>
  <c r="AD24" i="1"/>
  <c r="F24" i="1"/>
  <c r="D24" i="1"/>
  <c r="C24" i="1"/>
  <c r="AD22" i="1"/>
  <c r="F22" i="1"/>
  <c r="E22" i="1"/>
  <c r="D22" i="1"/>
  <c r="C22" i="1"/>
  <c r="AD20" i="1"/>
  <c r="F20" i="1"/>
  <c r="E20" i="1"/>
  <c r="D20" i="1"/>
  <c r="C20" i="1"/>
  <c r="AD18" i="1"/>
  <c r="F18" i="1"/>
  <c r="E18" i="1"/>
  <c r="D18" i="1"/>
  <c r="C18" i="1"/>
  <c r="B17" i="1"/>
  <c r="B19" i="1" s="1"/>
  <c r="B21" i="1" s="1"/>
  <c r="B23" i="1" s="1"/>
  <c r="B25" i="1" s="1"/>
  <c r="B27" i="1" s="1"/>
  <c r="AD16" i="1"/>
  <c r="F16" i="1"/>
  <c r="E16" i="1"/>
  <c r="D16" i="1"/>
  <c r="C16" i="1"/>
  <c r="AD14" i="1"/>
  <c r="F14" i="1"/>
  <c r="E14" i="1"/>
  <c r="D14" i="1"/>
  <c r="C14" i="1"/>
  <c r="AD12" i="1"/>
  <c r="F12" i="1"/>
  <c r="E12" i="1"/>
  <c r="D12" i="1"/>
  <c r="C12" i="1"/>
  <c r="AD10" i="1"/>
  <c r="E10" i="1"/>
  <c r="D10" i="1"/>
  <c r="C10" i="1"/>
  <c r="P9" i="1"/>
  <c r="P11" i="1" s="1"/>
  <c r="P13" i="1" s="1"/>
  <c r="P15" i="1" s="1"/>
  <c r="P17" i="1" s="1"/>
  <c r="P19" i="1" s="1"/>
  <c r="P21" i="1" s="1"/>
  <c r="P23" i="1" s="1"/>
  <c r="P25" i="1" s="1"/>
  <c r="AD8" i="1"/>
  <c r="E8" i="1"/>
  <c r="D8" i="1"/>
  <c r="C8" i="1"/>
  <c r="AC7" i="1"/>
  <c r="AC9" i="1" s="1"/>
  <c r="AB7" i="1"/>
  <c r="AB9" i="1" s="1"/>
  <c r="AB11" i="1" s="1"/>
  <c r="AB13" i="1" s="1"/>
  <c r="AB15" i="1" s="1"/>
  <c r="AB17" i="1" s="1"/>
  <c r="AB19" i="1" s="1"/>
  <c r="Y7" i="1"/>
  <c r="Y9" i="1" s="1"/>
  <c r="Y11" i="1" s="1"/>
  <c r="Y13" i="1" s="1"/>
  <c r="Y15" i="1" s="1"/>
  <c r="Y17" i="1" s="1"/>
  <c r="Y19" i="1" s="1"/>
  <c r="Y21" i="1" s="1"/>
  <c r="Y23" i="1" s="1"/>
  <c r="Y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U7" i="1"/>
  <c r="U9" i="1" s="1"/>
  <c r="U11" i="1" s="1"/>
  <c r="U13" i="1" s="1"/>
  <c r="U15" i="1" s="1"/>
  <c r="U17" i="1" s="1"/>
  <c r="U19" i="1" s="1"/>
  <c r="U21" i="1" s="1"/>
  <c r="U23" i="1" s="1"/>
  <c r="U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P7" i="1"/>
  <c r="M7" i="1"/>
  <c r="M9" i="1" s="1"/>
  <c r="M11" i="1" s="1"/>
  <c r="M13" i="1" s="1"/>
  <c r="M15" i="1" s="1"/>
  <c r="M17" i="1" s="1"/>
  <c r="M19" i="1" s="1"/>
  <c r="M21" i="1" s="1"/>
  <c r="M23" i="1" s="1"/>
  <c r="M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D6" i="1"/>
  <c r="G6" i="1"/>
  <c r="F6" i="1"/>
  <c r="E6" i="1"/>
  <c r="D6" i="1"/>
  <c r="C6" i="1"/>
  <c r="AD5" i="1"/>
  <c r="AC5" i="1"/>
  <c r="AB5" i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D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G28" i="1" l="1"/>
  <c r="H28" i="1"/>
  <c r="E28" i="1"/>
  <c r="AD9" i="1"/>
  <c r="AC11" i="1"/>
  <c r="AD19" i="1"/>
  <c r="AB21" i="1"/>
  <c r="F28" i="2"/>
  <c r="D28" i="2"/>
  <c r="G28" i="2"/>
  <c r="AD7" i="1"/>
  <c r="E28" i="3"/>
  <c r="AC9" i="2"/>
  <c r="AD7" i="2"/>
  <c r="AC11" i="3"/>
  <c r="AD9" i="3"/>
  <c r="AB25" i="3"/>
  <c r="AD25" i="3" s="1"/>
  <c r="AD23" i="3"/>
  <c r="J28" i="1"/>
  <c r="I28" i="1"/>
  <c r="AD19" i="2"/>
  <c r="AB21" i="2"/>
  <c r="F28" i="3"/>
  <c r="H28" i="2"/>
  <c r="AD5" i="2"/>
  <c r="R28" i="2"/>
  <c r="V28" i="2"/>
  <c r="I28" i="2"/>
  <c r="N28" i="2"/>
  <c r="G28" i="3"/>
  <c r="Z28" i="2"/>
  <c r="H28" i="3"/>
  <c r="AB28" i="3"/>
  <c r="I28" i="3"/>
  <c r="M28" i="3"/>
  <c r="Q28" i="3"/>
  <c r="U28" i="3"/>
  <c r="Y28" i="3"/>
  <c r="L28" i="2"/>
  <c r="P28" i="2"/>
  <c r="T28" i="2"/>
  <c r="X28" i="2"/>
  <c r="AB28" i="2"/>
  <c r="AD5" i="3"/>
  <c r="AC13" i="3" l="1"/>
  <c r="AD11" i="3"/>
  <c r="AD21" i="1"/>
  <c r="AB23" i="1"/>
  <c r="AD21" i="2"/>
  <c r="AB23" i="2"/>
  <c r="AC11" i="2"/>
  <c r="AD9" i="2"/>
  <c r="AD11" i="1"/>
  <c r="AC13" i="1"/>
  <c r="AD23" i="1" l="1"/>
  <c r="AB25" i="1"/>
  <c r="AD25" i="1" s="1"/>
  <c r="AC13" i="2"/>
  <c r="AD11" i="2"/>
  <c r="AD13" i="1"/>
  <c r="AC15" i="1"/>
  <c r="AD23" i="2"/>
  <c r="AB25" i="2"/>
  <c r="AD25" i="2" s="1"/>
  <c r="AC15" i="3"/>
  <c r="AD13" i="3"/>
  <c r="AD13" i="2" l="1"/>
  <c r="AC15" i="2"/>
  <c r="AC17" i="1"/>
  <c r="AD17" i="1" s="1"/>
  <c r="AC27" i="1" s="1"/>
  <c r="AC28" i="1" s="1"/>
  <c r="AD15" i="1"/>
  <c r="AC17" i="3"/>
  <c r="AD15" i="3"/>
  <c r="AD15" i="2" l="1"/>
  <c r="AC17" i="2"/>
  <c r="AD17" i="2" s="1"/>
  <c r="AC27" i="2" s="1"/>
  <c r="AC28" i="2" s="1"/>
  <c r="AC19" i="3"/>
  <c r="AD17" i="3"/>
  <c r="AC27" i="3" s="1"/>
  <c r="AC28" i="3" s="1"/>
  <c r="AC21" i="3" l="1"/>
  <c r="AD21" i="3" s="1"/>
  <c r="AD19" i="3"/>
</calcChain>
</file>

<file path=xl/sharedStrings.xml><?xml version="1.0" encoding="utf-8"?>
<sst xmlns="http://schemas.openxmlformats.org/spreadsheetml/2006/main" count="116" uniqueCount="32">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</sst>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8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7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10" fillId="0" borderId="0" xfId="1" applyNumberFormat="1" applyFont="1"/>
    <xf numFmtId="164" fontId="7" fillId="0" borderId="0" xfId="1" applyFont="1" applyAlignment="1">
      <alignment horizontal="right"/>
    </xf>
    <xf numFmtId="164" fontId="7" fillId="0" borderId="0" xfId="1" applyFont="1"/>
    <xf numFmtId="9" fontId="7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7" fillId="0" borderId="0" xfId="2" applyFont="1"/>
    <xf numFmtId="164" fontId="12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3" fillId="0" borderId="2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4" fillId="0" borderId="4" xfId="1" applyFont="1" applyBorder="1" applyAlignment="1">
      <alignment horizontal="right"/>
    </xf>
    <xf numFmtId="3" fontId="14" fillId="0" borderId="5" xfId="1" applyNumberFormat="1" applyFont="1" applyBorder="1"/>
    <xf numFmtId="4" fontId="14" fillId="0" borderId="5" xfId="1" applyNumberFormat="1" applyFont="1" applyBorder="1"/>
    <xf numFmtId="2" fontId="14" fillId="0" borderId="5" xfId="1" applyNumberFormat="1" applyFont="1" applyBorder="1"/>
    <xf numFmtId="2" fontId="14" fillId="0" borderId="4" xfId="1" applyNumberFormat="1" applyFont="1" applyBorder="1"/>
    <xf numFmtId="2" fontId="14" fillId="0" borderId="6" xfId="1" applyNumberFormat="1" applyFont="1" applyBorder="1"/>
    <xf numFmtId="2" fontId="14" fillId="0" borderId="7" xfId="1" applyNumberFormat="1" applyFont="1" applyBorder="1"/>
    <xf numFmtId="10" fontId="4" fillId="0" borderId="0" xfId="1" applyNumberFormat="1" applyFont="1"/>
    <xf numFmtId="3" fontId="15" fillId="2" borderId="4" xfId="1" applyNumberFormat="1" applyFont="1" applyFill="1" applyBorder="1" applyAlignment="1">
      <alignment horizontal="right"/>
    </xf>
    <xf numFmtId="3" fontId="14" fillId="2" borderId="5" xfId="1" applyNumberFormat="1" applyFont="1" applyFill="1" applyBorder="1"/>
    <xf numFmtId="4" fontId="14" fillId="2" borderId="5" xfId="1" applyNumberFormat="1" applyFont="1" applyFill="1" applyBorder="1"/>
    <xf numFmtId="2" fontId="14" fillId="2" borderId="5" xfId="1" applyNumberFormat="1" applyFont="1" applyFill="1" applyBorder="1"/>
    <xf numFmtId="2" fontId="14" fillId="2" borderId="4" xfId="1" applyNumberFormat="1" applyFont="1" applyFill="1" applyBorder="1"/>
    <xf numFmtId="2" fontId="16" fillId="0" borderId="4" xfId="1" applyNumberFormat="1" applyFont="1" applyBorder="1"/>
    <xf numFmtId="2" fontId="16" fillId="0" borderId="7" xfId="1" applyNumberFormat="1" applyFont="1" applyBorder="1"/>
    <xf numFmtId="2" fontId="16" fillId="2" borderId="4" xfId="1" applyNumberFormat="1" applyFont="1" applyFill="1" applyBorder="1"/>
    <xf numFmtId="164" fontId="14" fillId="0" borderId="1" xfId="1" applyFont="1" applyBorder="1" applyAlignment="1">
      <alignment horizontal="right"/>
    </xf>
    <xf numFmtId="4" fontId="14" fillId="0" borderId="3" xfId="1" applyNumberFormat="1" applyFont="1" applyBorder="1"/>
    <xf numFmtId="2" fontId="14" fillId="0" borderId="3" xfId="1" applyNumberFormat="1" applyFont="1" applyBorder="1"/>
    <xf numFmtId="2" fontId="14" fillId="0" borderId="1" xfId="1" applyNumberFormat="1" applyFont="1" applyBorder="1"/>
    <xf numFmtId="2" fontId="14" fillId="2" borderId="6" xfId="1" applyNumberFormat="1" applyFont="1" applyFill="1" applyBorder="1"/>
    <xf numFmtId="164" fontId="17" fillId="0" borderId="0" xfId="1" applyFont="1" applyAlignment="1">
      <alignment horizontal="right"/>
    </xf>
    <xf numFmtId="164" fontId="17" fillId="0" borderId="0" xfId="1" applyFont="1"/>
    <xf numFmtId="164" fontId="13" fillId="0" borderId="8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3" fontId="14" fillId="0" borderId="6" xfId="1" applyNumberFormat="1" applyFont="1" applyBorder="1"/>
    <xf numFmtId="4" fontId="14" fillId="0" borderId="9" xfId="1" applyNumberFormat="1" applyFont="1" applyBorder="1"/>
    <xf numFmtId="4" fontId="14" fillId="0" borderId="6" xfId="1" applyNumberFormat="1" applyFont="1" applyBorder="1"/>
    <xf numFmtId="4" fontId="14" fillId="0" borderId="10" xfId="1" applyNumberFormat="1" applyFont="1" applyBorder="1"/>
    <xf numFmtId="4" fontId="14" fillId="0" borderId="0" xfId="1" applyNumberFormat="1" applyFont="1"/>
    <xf numFmtId="2" fontId="14" fillId="0" borderId="4" xfId="5" applyNumberFormat="1" applyFont="1" applyBorder="1"/>
    <xf numFmtId="2" fontId="14" fillId="0" borderId="6" xfId="5" applyNumberFormat="1" applyFont="1" applyBorder="1"/>
    <xf numFmtId="2" fontId="14" fillId="0" borderId="7" xfId="5" applyNumberFormat="1" applyFont="1" applyBorder="1"/>
    <xf numFmtId="10" fontId="17" fillId="0" borderId="0" xfId="1" applyNumberFormat="1" applyFont="1"/>
    <xf numFmtId="2" fontId="14" fillId="0" borderId="0" xfId="1" applyNumberFormat="1" applyFont="1"/>
    <xf numFmtId="165" fontId="1" fillId="0" borderId="0" xfId="2" applyNumberFormat="1"/>
    <xf numFmtId="3" fontId="14" fillId="2" borderId="4" xfId="1" applyNumberFormat="1" applyFont="1" applyFill="1" applyBorder="1"/>
    <xf numFmtId="4" fontId="14" fillId="2" borderId="4" xfId="1" applyNumberFormat="1" applyFont="1" applyFill="1" applyBorder="1"/>
    <xf numFmtId="4" fontId="14" fillId="2" borderId="7" xfId="1" applyNumberFormat="1" applyFont="1" applyFill="1" applyBorder="1"/>
    <xf numFmtId="4" fontId="14" fillId="2" borderId="0" xfId="1" applyNumberFormat="1" applyFont="1" applyFill="1"/>
    <xf numFmtId="2" fontId="14" fillId="2" borderId="4" xfId="5" applyNumberFormat="1" applyFont="1" applyFill="1" applyBorder="1"/>
    <xf numFmtId="3" fontId="14" fillId="0" borderId="4" xfId="1" applyNumberFormat="1" applyFont="1" applyBorder="1"/>
    <xf numFmtId="4" fontId="14" fillId="0" borderId="4" xfId="1" applyNumberFormat="1" applyFont="1" applyBorder="1"/>
    <xf numFmtId="4" fontId="14" fillId="0" borderId="7" xfId="1" applyNumberFormat="1" applyFont="1" applyBorder="1"/>
    <xf numFmtId="4" fontId="16" fillId="0" borderId="0" xfId="1" applyNumberFormat="1" applyFont="1"/>
    <xf numFmtId="4" fontId="16" fillId="0" borderId="4" xfId="1" applyNumberFormat="1" applyFont="1" applyBorder="1"/>
    <xf numFmtId="2" fontId="16" fillId="0" borderId="4" xfId="5" applyNumberFormat="1" applyFont="1" applyBorder="1"/>
    <xf numFmtId="2" fontId="16" fillId="0" borderId="7" xfId="5" applyNumberFormat="1" applyFont="1" applyBorder="1"/>
    <xf numFmtId="2" fontId="16" fillId="0" borderId="0" xfId="1" applyNumberFormat="1" applyFont="1"/>
    <xf numFmtId="4" fontId="16" fillId="2" borderId="0" xfId="1" applyNumberFormat="1" applyFont="1" applyFill="1"/>
    <xf numFmtId="4" fontId="16" fillId="2" borderId="4" xfId="1" applyNumberFormat="1" applyFont="1" applyFill="1" applyBorder="1"/>
    <xf numFmtId="2" fontId="16" fillId="2" borderId="4" xfId="5" applyNumberFormat="1" applyFont="1" applyFill="1" applyBorder="1"/>
    <xf numFmtId="166" fontId="1" fillId="0" borderId="0" xfId="2" applyNumberFormat="1"/>
    <xf numFmtId="4" fontId="14" fillId="0" borderId="1" xfId="1" applyNumberFormat="1" applyFont="1" applyBorder="1"/>
    <xf numFmtId="4" fontId="14" fillId="0" borderId="2" xfId="1" applyNumberFormat="1" applyFont="1" applyBorder="1"/>
    <xf numFmtId="2" fontId="14" fillId="0" borderId="1" xfId="5" applyNumberFormat="1" applyFont="1" applyBorder="1"/>
    <xf numFmtId="4" fontId="14" fillId="2" borderId="9" xfId="1" applyNumberFormat="1" applyFont="1" applyFill="1" applyBorder="1"/>
    <xf numFmtId="4" fontId="14" fillId="2" borderId="6" xfId="1" applyNumberFormat="1" applyFont="1" applyFill="1" applyBorder="1"/>
    <xf numFmtId="164" fontId="17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8F8E6C73-4627-48C7-B540-86748222BEF1}"/>
    <cellStyle name="Currency 2" xfId="5" xr:uid="{109E0534-4B5E-45DB-ADA4-9E6693B7385F}"/>
    <cellStyle name="Normal" xfId="0" builtinId="0"/>
    <cellStyle name="Normal 2 2" xfId="1" xr:uid="{BCFF8F48-8C32-432C-A777-0783AE62B0CB}"/>
    <cellStyle name="Percent 3 2 2" xfId="4" xr:uid="{C32F4292-FBE1-46F2-A488-28D4EE466438}"/>
    <cellStyle name="Percent 4" xfId="3" xr:uid="{36687747-4BE3-4EE4-B865-2A2B8F2400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CAF4B-C9C7-4C38-896F-CED448B418ED}">
  <sheetPr>
    <pageSetUpPr fitToPage="1"/>
  </sheetPr>
  <dimension ref="A1:AH54"/>
  <sheetViews>
    <sheetView tabSelected="1" zoomScale="110" zoomScaleNormal="110" workbookViewId="0">
      <pane xSplit="1" ySplit="3" topLeftCell="K4" activePane="bottomRight" state="frozen"/>
      <selection activeCell="AC28" sqref="AC28"/>
      <selection pane="topRight" activeCell="AC28" sqref="AC28"/>
      <selection pane="bottomLeft" activeCell="AC28" sqref="AC28"/>
      <selection pane="bottomRight" activeCell="AC28" sqref="AC28"/>
    </sheetView>
  </sheetViews>
  <sheetFormatPr defaultColWidth="9.140625"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86.334000000000003</v>
      </c>
      <c r="AD4" s="16">
        <f>SUM(AC4/AB4)</f>
        <v>1.0144886664081503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86.334000000000003</v>
      </c>
      <c r="AD5" s="16">
        <f t="shared" ref="AD5:AD26" si="1">SUM(AC5/AB5)</f>
        <v>1.0144886664081503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76.335999999999999</v>
      </c>
      <c r="AC6" s="14">
        <v>81.418000000000006</v>
      </c>
      <c r="AD6" s="16">
        <f t="shared" si="1"/>
        <v>1.0665740934814505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161.43700000000001</v>
      </c>
      <c r="AC7" s="21">
        <f>SUM(AC5:AC6)</f>
        <v>167.75200000000001</v>
      </c>
      <c r="AD7" s="16">
        <f t="shared" si="1"/>
        <v>1.0391174266122387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82.022999999999996</v>
      </c>
      <c r="AD8" s="16">
        <f t="shared" si="1"/>
        <v>0.9433677987739657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248.38400000000001</v>
      </c>
      <c r="AC9" s="21">
        <f>SUM(AC7:AC8)</f>
        <v>249.77500000000001</v>
      </c>
      <c r="AD9" s="16">
        <f t="shared" si="1"/>
        <v>1.0056001996908013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>
        <v>66.346000000000004</v>
      </c>
      <c r="AD10" s="16">
        <f t="shared" si="1"/>
        <v>0.82959461825093161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328.358</v>
      </c>
      <c r="AC11" s="21">
        <f>SUM(AC9:AC10)</f>
        <v>316.12099999999998</v>
      </c>
      <c r="AD11" s="16">
        <f t="shared" si="1"/>
        <v>0.96273274901174932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>
        <v>71.683000000000007</v>
      </c>
      <c r="AD12" s="16">
        <f t="shared" si="1"/>
        <v>0.89383642779655104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408.55500000000001</v>
      </c>
      <c r="AC13" s="21">
        <f>SUM(AC11:AC12)</f>
        <v>387.80399999999997</v>
      </c>
      <c r="AD13" s="16">
        <f t="shared" si="1"/>
        <v>0.94920879685721615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76.832999999999998</v>
      </c>
      <c r="AD14" s="16">
        <f t="shared" si="1"/>
        <v>0.94970458085090603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489.45699999999999</v>
      </c>
      <c r="AC15" s="21">
        <f>SUM(AC13:AC14)</f>
        <v>464.63699999999994</v>
      </c>
      <c r="AD15" s="16">
        <f t="shared" si="1"/>
        <v>0.94929074464151075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78.48</v>
      </c>
      <c r="AC16" s="14">
        <v>75.16</v>
      </c>
      <c r="AD16" s="16">
        <f t="shared" si="1"/>
        <v>0.95769622833843004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567.93700000000001</v>
      </c>
      <c r="AC17" s="21">
        <f>SUM(AC15:AC16)</f>
        <v>539.79699999999991</v>
      </c>
      <c r="AD17" s="16">
        <f t="shared" si="1"/>
        <v>0.95045225086585294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79.433999999999997</v>
      </c>
      <c r="AC18" s="14"/>
      <c r="AD18" s="16">
        <f t="shared" si="1"/>
        <v>0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647.37099999999998</v>
      </c>
      <c r="AC19" s="21"/>
      <c r="AD19" s="16">
        <f t="shared" si="1"/>
        <v>0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79.248000000000005</v>
      </c>
      <c r="AC20" s="14"/>
      <c r="AD20" s="16">
        <f t="shared" si="1"/>
        <v>0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726.61900000000003</v>
      </c>
      <c r="AC21" s="21"/>
      <c r="AD21" s="16">
        <f t="shared" si="1"/>
        <v>0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80.405000000000001</v>
      </c>
      <c r="AC22" s="14"/>
      <c r="AD22" s="16">
        <f t="shared" si="1"/>
        <v>0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807.024</v>
      </c>
      <c r="AC23" s="21"/>
      <c r="AD23" s="16">
        <f t="shared" si="1"/>
        <v>0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81.936999999999998</v>
      </c>
      <c r="AC24" s="14"/>
      <c r="AD24" s="16">
        <f t="shared" si="1"/>
        <v>0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888.96100000000001</v>
      </c>
      <c r="AC25" s="23"/>
      <c r="AD25" s="16">
        <f t="shared" si="1"/>
        <v>0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90.328000000000003</v>
      </c>
      <c r="AC26" s="30"/>
      <c r="AD26" s="16">
        <f t="shared" si="1"/>
        <v>0</v>
      </c>
    </row>
    <row r="27" spans="1:34" ht="13.5" x14ac:dyDescent="0.25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B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979.28899999999999</v>
      </c>
      <c r="AC27" s="21">
        <f>SUM(AB27*AD17)</f>
        <v>930.7674342981702</v>
      </c>
      <c r="AD27" s="33" t="s">
        <v>25</v>
      </c>
      <c r="AG27" s="25"/>
    </row>
    <row r="28" spans="1:34" ht="13.5" x14ac:dyDescent="0.25">
      <c r="A28" s="34"/>
      <c r="B28" s="35"/>
      <c r="C28" s="35"/>
      <c r="D28" s="16">
        <f t="shared" ref="D28:I28" si="24">SUM((D27/C27))</f>
        <v>1.0426350311766133</v>
      </c>
      <c r="E28" s="16">
        <f t="shared" si="24"/>
        <v>1.0274164110131647</v>
      </c>
      <c r="F28" s="16">
        <f t="shared" si="24"/>
        <v>1.0964017084325506</v>
      </c>
      <c r="G28" s="16">
        <f t="shared" si="24"/>
        <v>1.0576626734465224</v>
      </c>
      <c r="H28" s="16">
        <f t="shared" si="24"/>
        <v>1.0581271603952394</v>
      </c>
      <c r="I28" s="16">
        <f t="shared" si="24"/>
        <v>1.0578110801361527</v>
      </c>
      <c r="J28" s="16">
        <f>SUM(676.75/I27)</f>
        <v>0.98535974548816641</v>
      </c>
      <c r="K28" s="16">
        <f>SUM(K27/676.75)</f>
        <v>1.0192463982268194</v>
      </c>
      <c r="L28" s="16">
        <f t="shared" ref="L28:AC28" si="25">SUM(L27/K27)</f>
        <v>1.0389634301040191</v>
      </c>
      <c r="M28" s="16">
        <f t="shared" si="25"/>
        <v>1.032078375666817</v>
      </c>
      <c r="N28" s="16">
        <f t="shared" si="25"/>
        <v>0.97256232761884165</v>
      </c>
      <c r="O28" s="16">
        <f t="shared" si="25"/>
        <v>1.0110892393924482</v>
      </c>
      <c r="P28" s="16">
        <f t="shared" si="25"/>
        <v>1.0338240369134484</v>
      </c>
      <c r="Q28" s="16">
        <f t="shared" si="25"/>
        <v>1.004016363355871</v>
      </c>
      <c r="R28" s="16">
        <f t="shared" si="25"/>
        <v>0.9820344290437435</v>
      </c>
      <c r="S28" s="16">
        <f t="shared" si="25"/>
        <v>1.0738176457179238</v>
      </c>
      <c r="T28" s="36">
        <f t="shared" si="25"/>
        <v>1.0176169564933402</v>
      </c>
      <c r="U28" s="16">
        <f t="shared" si="25"/>
        <v>1.0474909675324917</v>
      </c>
      <c r="V28" s="16">
        <f t="shared" si="25"/>
        <v>1.0356549026816888</v>
      </c>
      <c r="W28" s="16">
        <f t="shared" si="25"/>
        <v>1.0210863114201971</v>
      </c>
      <c r="X28" s="16">
        <f t="shared" si="25"/>
        <v>1.0307244516356213</v>
      </c>
      <c r="Y28" s="16">
        <f t="shared" si="25"/>
        <v>1.0070672715164199</v>
      </c>
      <c r="Z28" s="16">
        <f t="shared" si="25"/>
        <v>1.0148877354388868</v>
      </c>
      <c r="AA28" s="16">
        <f t="shared" si="25"/>
        <v>1.0218844836905645</v>
      </c>
      <c r="AB28" s="16">
        <f t="shared" si="25"/>
        <v>1.013691667822562</v>
      </c>
      <c r="AC28" s="16">
        <f t="shared" si="25"/>
        <v>0.95045225086585294</v>
      </c>
      <c r="AD28" s="33" t="s">
        <v>25</v>
      </c>
      <c r="AH28" s="37"/>
    </row>
    <row r="29" spans="1:34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40"/>
    </row>
    <row r="30" spans="1:34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40"/>
    </row>
    <row r="31" spans="1:34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9"/>
    </row>
    <row r="32" spans="1:34" x14ac:dyDescent="0.2">
      <c r="A32" s="44"/>
      <c r="B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39"/>
    </row>
    <row r="33" spans="1:34" s="43" customFormat="1" x14ac:dyDescent="0.2">
      <c r="A33" s="34"/>
      <c r="B33" s="35"/>
      <c r="C33" s="3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G33" s="42"/>
      <c r="AH33" s="42"/>
    </row>
    <row r="34" spans="1:34" s="44" customFormat="1" x14ac:dyDescent="0.2">
      <c r="A34" s="34"/>
      <c r="B34" s="35"/>
      <c r="C34" s="35"/>
      <c r="D34" s="16"/>
      <c r="E34" s="16"/>
      <c r="F34" s="45"/>
      <c r="G34" s="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3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2"/>
      <c r="AH36" s="42"/>
    </row>
    <row r="37" spans="1:34" x14ac:dyDescent="0.2">
      <c r="A37" s="43"/>
      <c r="B37" s="42"/>
      <c r="C37" s="43"/>
      <c r="D37" s="43"/>
      <c r="E37" s="43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40" spans="1:34" x14ac:dyDescent="0.2">
      <c r="A40" s="43"/>
      <c r="B40" s="46"/>
      <c r="C40" s="46"/>
      <c r="D40" s="46"/>
      <c r="E40" s="43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6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85477-8F79-426B-B3A0-8A918173FB8A}">
  <sheetPr>
    <pageSetUpPr fitToPage="1"/>
  </sheetPr>
  <dimension ref="A1:AK54"/>
  <sheetViews>
    <sheetView zoomScaleNormal="100" workbookViewId="0">
      <pane xSplit="2" ySplit="3" topLeftCell="J4" activePane="bottomRight" state="frozen"/>
      <selection activeCell="AC28" sqref="AC28"/>
      <selection pane="topRight" activeCell="AC28" sqref="AC28"/>
      <selection pane="bottomLeft" activeCell="AC28" sqref="AC28"/>
      <selection pane="bottomRight" activeCell="AC28" sqref="AC28"/>
    </sheetView>
  </sheetViews>
  <sheetFormatPr defaultColWidth="9.140625" defaultRowHeight="12.75" x14ac:dyDescent="0.2"/>
  <cols>
    <col min="1" max="1" width="12" style="43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7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I3" s="51"/>
      <c r="AK3" s="52"/>
    </row>
    <row r="4" spans="1:37" ht="15" customHeight="1" x14ac:dyDescent="0.3">
      <c r="A4" s="53" t="s">
        <v>11</v>
      </c>
      <c r="B4" s="54">
        <v>29.468</v>
      </c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7">
        <v>52.74</v>
      </c>
      <c r="M4" s="57">
        <v>56.22</v>
      </c>
      <c r="N4" s="59">
        <v>53.454000000000001</v>
      </c>
      <c r="O4" s="57">
        <v>54.183999999999997</v>
      </c>
      <c r="P4" s="58">
        <v>56.255000000000003</v>
      </c>
      <c r="Q4" s="57">
        <v>57.494</v>
      </c>
      <c r="R4" s="57">
        <v>54.780999999999999</v>
      </c>
      <c r="S4" s="57">
        <v>57.969000000000001</v>
      </c>
      <c r="T4" s="57">
        <v>59.953000000000003</v>
      </c>
      <c r="U4" s="57">
        <v>61.332000000000001</v>
      </c>
      <c r="V4" s="57">
        <v>65.781000000000006</v>
      </c>
      <c r="W4" s="57">
        <v>67.007999999999996</v>
      </c>
      <c r="X4" s="57">
        <v>69.349999999999994</v>
      </c>
      <c r="Y4" s="57">
        <v>68.174999999999997</v>
      </c>
      <c r="Z4" s="57">
        <v>68.582999999999998</v>
      </c>
      <c r="AA4" s="57">
        <v>69.97</v>
      </c>
      <c r="AB4" s="57">
        <v>68.614999999999995</v>
      </c>
      <c r="AC4" s="57">
        <v>69.275999999999996</v>
      </c>
      <c r="AD4" s="60">
        <f>SUM(AC4/AB4)</f>
        <v>1.0096334620709757</v>
      </c>
      <c r="AE4" s="47"/>
      <c r="AF4" s="47"/>
      <c r="AG4" s="47"/>
      <c r="AH4" s="47"/>
      <c r="AJ4" s="47"/>
      <c r="AK4" s="47"/>
    </row>
    <row r="5" spans="1:37" ht="15" customHeight="1" x14ac:dyDescent="0.3">
      <c r="A5" s="61" t="s">
        <v>12</v>
      </c>
      <c r="B5" s="62"/>
      <c r="C5" s="63">
        <f t="shared" ref="C5:Y5" si="0">SUM(C4)</f>
        <v>44.33</v>
      </c>
      <c r="D5" s="64">
        <f t="shared" si="0"/>
        <v>44.5</v>
      </c>
      <c r="E5" s="64">
        <f t="shared" si="0"/>
        <v>46.5</v>
      </c>
      <c r="F5" s="65">
        <f t="shared" si="0"/>
        <v>46.4</v>
      </c>
      <c r="G5" s="65">
        <f t="shared" si="0"/>
        <v>50.29</v>
      </c>
      <c r="H5" s="65">
        <f t="shared" si="0"/>
        <v>51.92</v>
      </c>
      <c r="I5" s="65">
        <f t="shared" si="0"/>
        <v>54.13</v>
      </c>
      <c r="J5" s="65">
        <f t="shared" si="0"/>
        <v>53.581000000000003</v>
      </c>
      <c r="K5" s="65">
        <f t="shared" si="0"/>
        <v>54.01</v>
      </c>
      <c r="L5" s="65">
        <f t="shared" si="0"/>
        <v>52.74</v>
      </c>
      <c r="M5" s="65">
        <f t="shared" si="0"/>
        <v>56.22</v>
      </c>
      <c r="N5" s="65">
        <f t="shared" si="0"/>
        <v>53.454000000000001</v>
      </c>
      <c r="O5" s="64">
        <f t="shared" si="0"/>
        <v>54.183999999999997</v>
      </c>
      <c r="P5" s="65">
        <f t="shared" si="0"/>
        <v>56.255000000000003</v>
      </c>
      <c r="Q5" s="65">
        <f t="shared" si="0"/>
        <v>57.494</v>
      </c>
      <c r="R5" s="65">
        <f t="shared" si="0"/>
        <v>54.780999999999999</v>
      </c>
      <c r="S5" s="65">
        <f t="shared" si="0"/>
        <v>57.969000000000001</v>
      </c>
      <c r="T5" s="65">
        <f t="shared" si="0"/>
        <v>59.953000000000003</v>
      </c>
      <c r="U5" s="65">
        <f t="shared" si="0"/>
        <v>61.332000000000001</v>
      </c>
      <c r="V5" s="65">
        <f t="shared" si="0"/>
        <v>65.781000000000006</v>
      </c>
      <c r="W5" s="65">
        <f t="shared" si="0"/>
        <v>67.007999999999996</v>
      </c>
      <c r="X5" s="65">
        <f t="shared" si="0"/>
        <v>69.349999999999994</v>
      </c>
      <c r="Y5" s="65">
        <f t="shared" si="0"/>
        <v>68.174999999999997</v>
      </c>
      <c r="Z5" s="65">
        <f>SUM(Z4)</f>
        <v>68.582999999999998</v>
      </c>
      <c r="AA5" s="65">
        <f>SUM(AA4)</f>
        <v>69.97</v>
      </c>
      <c r="AB5" s="65">
        <f>SUM(AB4)</f>
        <v>68.614999999999995</v>
      </c>
      <c r="AC5" s="65">
        <f>SUM(AC4)</f>
        <v>69.275999999999996</v>
      </c>
      <c r="AD5" s="60">
        <f t="shared" ref="AD5:AD26" si="1">SUM(AC5/AB5)</f>
        <v>1.0096334620709757</v>
      </c>
      <c r="AE5" s="47"/>
      <c r="AF5" s="47"/>
      <c r="AG5" s="47"/>
    </row>
    <row r="6" spans="1:37" ht="15" customHeight="1" x14ac:dyDescent="0.3">
      <c r="A6" s="53" t="s">
        <v>13</v>
      </c>
      <c r="B6" s="54">
        <v>27.055</v>
      </c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59">
        <v>51.847000000000001</v>
      </c>
      <c r="O6" s="57">
        <v>51.372999999999998</v>
      </c>
      <c r="P6" s="57">
        <v>52.447000000000003</v>
      </c>
      <c r="Q6" s="57">
        <v>55.152000000000001</v>
      </c>
      <c r="R6" s="57">
        <v>51.926000000000002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65.861999999999995</v>
      </c>
      <c r="Y6" s="57">
        <v>65.878</v>
      </c>
      <c r="Z6" s="57">
        <v>63.53</v>
      </c>
      <c r="AA6" s="57">
        <v>65.323999999999998</v>
      </c>
      <c r="AB6" s="57">
        <v>62.945</v>
      </c>
      <c r="AC6" s="57">
        <v>66.384</v>
      </c>
      <c r="AD6" s="60">
        <f t="shared" si="1"/>
        <v>1.0546349988084835</v>
      </c>
      <c r="AE6" s="47"/>
      <c r="AF6" s="47"/>
      <c r="AG6" s="47"/>
    </row>
    <row r="7" spans="1:37" ht="15" customHeight="1" x14ac:dyDescent="0.3">
      <c r="A7" s="61" t="s">
        <v>12</v>
      </c>
      <c r="B7" s="62"/>
      <c r="C7" s="63">
        <f t="shared" ref="C7:D7" si="2">SUM(C5:C6)</f>
        <v>84.449999999999989</v>
      </c>
      <c r="D7" s="64">
        <f t="shared" si="2"/>
        <v>87.8</v>
      </c>
      <c r="E7" s="64">
        <f t="shared" ref="E7:Y7" si="3">SUM(E5:E6)</f>
        <v>87.1</v>
      </c>
      <c r="F7" s="65">
        <f t="shared" si="3"/>
        <v>89.5</v>
      </c>
      <c r="G7" s="65">
        <f t="shared" si="3"/>
        <v>95.72999999999999</v>
      </c>
      <c r="H7" s="65">
        <f t="shared" si="3"/>
        <v>98.800000000000011</v>
      </c>
      <c r="I7" s="65">
        <f t="shared" si="3"/>
        <v>106.19</v>
      </c>
      <c r="J7" s="65">
        <f t="shared" si="3"/>
        <v>103.861</v>
      </c>
      <c r="K7" s="65">
        <f t="shared" si="3"/>
        <v>105.00999999999999</v>
      </c>
      <c r="L7" s="65">
        <f t="shared" si="3"/>
        <v>102.739</v>
      </c>
      <c r="M7" s="65">
        <f t="shared" si="3"/>
        <v>111.056</v>
      </c>
      <c r="N7" s="65">
        <f t="shared" si="3"/>
        <v>105.301</v>
      </c>
      <c r="O7" s="64">
        <f t="shared" si="3"/>
        <v>105.55699999999999</v>
      </c>
      <c r="P7" s="65">
        <f t="shared" si="3"/>
        <v>108.702</v>
      </c>
      <c r="Q7" s="65">
        <f t="shared" si="3"/>
        <v>112.646</v>
      </c>
      <c r="R7" s="65">
        <f t="shared" si="3"/>
        <v>106.70699999999999</v>
      </c>
      <c r="S7" s="65">
        <f t="shared" si="3"/>
        <v>112.783</v>
      </c>
      <c r="T7" s="65">
        <f t="shared" si="3"/>
        <v>117.66900000000001</v>
      </c>
      <c r="U7" s="65">
        <f t="shared" si="3"/>
        <v>120.649</v>
      </c>
      <c r="V7" s="65">
        <f t="shared" si="3"/>
        <v>126.15100000000001</v>
      </c>
      <c r="W7" s="65">
        <f t="shared" si="3"/>
        <v>130.40100000000001</v>
      </c>
      <c r="X7" s="65">
        <f t="shared" si="3"/>
        <v>135.21199999999999</v>
      </c>
      <c r="Y7" s="65">
        <f t="shared" si="3"/>
        <v>134.053</v>
      </c>
      <c r="Z7" s="65">
        <f>SUM(Z5:Z6)</f>
        <v>132.113</v>
      </c>
      <c r="AA7" s="65">
        <f>SUM(AA5:AA6)</f>
        <v>135.29399999999998</v>
      </c>
      <c r="AB7" s="65">
        <f>SUM(AB5:AB6)</f>
        <v>131.56</v>
      </c>
      <c r="AC7" s="65">
        <f>SUM(AC5:AC6)</f>
        <v>135.66</v>
      </c>
      <c r="AD7" s="60">
        <f t="shared" si="1"/>
        <v>1.0311644876862267</v>
      </c>
      <c r="AE7" s="47"/>
      <c r="AF7" s="47"/>
      <c r="AG7" s="47"/>
    </row>
    <row r="8" spans="1:37" ht="15" customHeight="1" x14ac:dyDescent="0.3">
      <c r="A8" s="53" t="s">
        <v>14</v>
      </c>
      <c r="B8" s="54">
        <v>28.225000000000001</v>
      </c>
      <c r="C8" s="55">
        <v>43.68</v>
      </c>
      <c r="D8" s="56">
        <v>42.6</v>
      </c>
      <c r="E8" s="57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67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64.832999999999998</v>
      </c>
      <c r="AD8" s="60">
        <f t="shared" si="1"/>
        <v>0.88818412220015064</v>
      </c>
      <c r="AE8" s="47"/>
      <c r="AF8" s="47"/>
      <c r="AG8" s="25"/>
    </row>
    <row r="9" spans="1:37" ht="14.45" customHeight="1" x14ac:dyDescent="0.3">
      <c r="A9" s="61" t="s">
        <v>12</v>
      </c>
      <c r="B9" s="62"/>
      <c r="C9" s="63">
        <f t="shared" ref="C9:Y9" si="4">SUM(C7:C8)</f>
        <v>128.13</v>
      </c>
      <c r="D9" s="64">
        <f t="shared" si="4"/>
        <v>130.4</v>
      </c>
      <c r="E9" s="64">
        <f t="shared" si="4"/>
        <v>133.39999999999998</v>
      </c>
      <c r="F9" s="68">
        <f t="shared" si="4"/>
        <v>135.9</v>
      </c>
      <c r="G9" s="68">
        <f t="shared" si="4"/>
        <v>146.62</v>
      </c>
      <c r="H9" s="68">
        <f t="shared" si="4"/>
        <v>153.61000000000001</v>
      </c>
      <c r="I9" s="68">
        <f t="shared" si="4"/>
        <v>162.81</v>
      </c>
      <c r="J9" s="68">
        <f t="shared" si="4"/>
        <v>160.423</v>
      </c>
      <c r="K9" s="68">
        <f t="shared" si="4"/>
        <v>162.73999999999998</v>
      </c>
      <c r="L9" s="68">
        <f t="shared" si="4"/>
        <v>159.91500000000002</v>
      </c>
      <c r="M9" s="68">
        <f t="shared" si="4"/>
        <v>171.83099999999999</v>
      </c>
      <c r="N9" s="68">
        <f t="shared" si="4"/>
        <v>165.74200000000002</v>
      </c>
      <c r="O9" s="68">
        <f t="shared" si="4"/>
        <v>162.767</v>
      </c>
      <c r="P9" s="68">
        <f t="shared" si="4"/>
        <v>170.06100000000001</v>
      </c>
      <c r="Q9" s="68">
        <f t="shared" si="4"/>
        <v>174.22300000000001</v>
      </c>
      <c r="R9" s="68">
        <f t="shared" si="4"/>
        <v>165.15799999999999</v>
      </c>
      <c r="S9" s="68">
        <f t="shared" si="4"/>
        <v>177.23699999999999</v>
      </c>
      <c r="T9" s="68">
        <f t="shared" si="4"/>
        <v>183.22900000000001</v>
      </c>
      <c r="U9" s="68">
        <f t="shared" si="4"/>
        <v>187.81900000000002</v>
      </c>
      <c r="V9" s="65">
        <f t="shared" si="4"/>
        <v>195.46</v>
      </c>
      <c r="W9" s="65">
        <f t="shared" si="4"/>
        <v>202.89100000000002</v>
      </c>
      <c r="X9" s="65">
        <f t="shared" si="4"/>
        <v>209.529</v>
      </c>
      <c r="Y9" s="65">
        <f t="shared" si="4"/>
        <v>206.72399999999999</v>
      </c>
      <c r="Z9" s="65">
        <f>SUM(Z7:Z8)</f>
        <v>203.893</v>
      </c>
      <c r="AA9" s="65">
        <f>SUM(AA7:AA8)</f>
        <v>210.16399999999999</v>
      </c>
      <c r="AB9" s="65">
        <f>SUM(AB7:AB8)</f>
        <v>204.55500000000001</v>
      </c>
      <c r="AC9" s="65">
        <f>SUM(AC7:AC8)</f>
        <v>200.49299999999999</v>
      </c>
      <c r="AD9" s="60">
        <f t="shared" si="1"/>
        <v>0.98014226002786531</v>
      </c>
      <c r="AE9" s="47"/>
      <c r="AF9" s="47"/>
      <c r="AG9" s="47"/>
    </row>
    <row r="10" spans="1:37" ht="14.45" customHeight="1" x14ac:dyDescent="0.3">
      <c r="A10" s="53" t="s">
        <v>15</v>
      </c>
      <c r="B10" s="54">
        <v>29.606999999999999</v>
      </c>
      <c r="C10" s="56">
        <v>43.7</v>
      </c>
      <c r="D10" s="56">
        <v>43.4</v>
      </c>
      <c r="E10" s="57">
        <v>46.3</v>
      </c>
      <c r="F10" s="59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67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>
        <v>52.533000000000001</v>
      </c>
      <c r="AD10" s="60">
        <f t="shared" si="1"/>
        <v>0.78743592049644751</v>
      </c>
      <c r="AE10" s="47"/>
      <c r="AF10" s="47"/>
      <c r="AG10" s="47"/>
    </row>
    <row r="11" spans="1:37" ht="14.45" customHeight="1" x14ac:dyDescent="0.3">
      <c r="A11" s="61" t="s">
        <v>12</v>
      </c>
      <c r="B11" s="62"/>
      <c r="C11" s="63">
        <f t="shared" ref="C11:Y11" si="5">SUM(C9:C10)</f>
        <v>171.82999999999998</v>
      </c>
      <c r="D11" s="64">
        <f t="shared" si="5"/>
        <v>173.8</v>
      </c>
      <c r="E11" s="64">
        <f t="shared" si="5"/>
        <v>179.7</v>
      </c>
      <c r="F11" s="65">
        <f t="shared" si="5"/>
        <v>182.4</v>
      </c>
      <c r="G11" s="64">
        <f t="shared" si="5"/>
        <v>197.77</v>
      </c>
      <c r="H11" s="65">
        <f t="shared" si="5"/>
        <v>205.07000000000002</v>
      </c>
      <c r="I11" s="65">
        <f t="shared" si="5"/>
        <v>217.441</v>
      </c>
      <c r="J11" s="65">
        <f t="shared" si="5"/>
        <v>212.76400000000001</v>
      </c>
      <c r="K11" s="65">
        <f t="shared" si="5"/>
        <v>214.33999999999997</v>
      </c>
      <c r="L11" s="65">
        <f t="shared" si="5"/>
        <v>213.85400000000001</v>
      </c>
      <c r="M11" s="65">
        <f t="shared" si="5"/>
        <v>226.45399999999998</v>
      </c>
      <c r="N11" s="65">
        <f t="shared" si="5"/>
        <v>218.51600000000002</v>
      </c>
      <c r="O11" s="65">
        <f t="shared" si="5"/>
        <v>217.23399999999998</v>
      </c>
      <c r="P11" s="65">
        <f t="shared" si="5"/>
        <v>224.982</v>
      </c>
      <c r="Q11" s="65">
        <f t="shared" si="5"/>
        <v>231.363</v>
      </c>
      <c r="R11" s="68">
        <f t="shared" si="5"/>
        <v>219.81599999999997</v>
      </c>
      <c r="S11" s="68">
        <f t="shared" si="5"/>
        <v>235.923</v>
      </c>
      <c r="T11" s="68">
        <f t="shared" si="5"/>
        <v>242.35400000000001</v>
      </c>
      <c r="U11" s="68">
        <f t="shared" si="5"/>
        <v>248.786</v>
      </c>
      <c r="V11" s="65">
        <f t="shared" si="5"/>
        <v>259.14800000000002</v>
      </c>
      <c r="W11" s="65">
        <f t="shared" si="5"/>
        <v>268.93</v>
      </c>
      <c r="X11" s="65">
        <f t="shared" si="5"/>
        <v>276.24599999999998</v>
      </c>
      <c r="Y11" s="65">
        <f t="shared" si="5"/>
        <v>272.90600000000001</v>
      </c>
      <c r="Z11" s="65">
        <f>SUM(Z9:Z10)</f>
        <v>270.31600000000003</v>
      </c>
      <c r="AA11" s="65">
        <f>SUM(AA9:AA10)</f>
        <v>277.98199999999997</v>
      </c>
      <c r="AB11" s="65">
        <f>SUM(AB9:AB10)</f>
        <v>271.26900000000001</v>
      </c>
      <c r="AC11" s="65">
        <f>SUM(AC9:AC10)</f>
        <v>253.02600000000001</v>
      </c>
      <c r="AD11" s="60">
        <f t="shared" si="1"/>
        <v>0.93274941110115794</v>
      </c>
      <c r="AE11" s="47"/>
      <c r="AF11" s="47"/>
      <c r="AG11" s="47"/>
    </row>
    <row r="12" spans="1:37" ht="14.45" customHeight="1" x14ac:dyDescent="0.3">
      <c r="A12" s="53" t="s">
        <v>16</v>
      </c>
      <c r="B12" s="54">
        <v>31.042999999999999</v>
      </c>
      <c r="C12" s="56">
        <v>36.4</v>
      </c>
      <c r="D12" s="57">
        <v>42.9</v>
      </c>
      <c r="E12" s="57">
        <v>43.4</v>
      </c>
      <c r="F12" s="59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67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>
        <v>58.884999999999998</v>
      </c>
      <c r="AD12" s="60">
        <f t="shared" si="1"/>
        <v>0.88492981876108312</v>
      </c>
      <c r="AE12" s="47"/>
      <c r="AF12" s="47"/>
      <c r="AG12" s="47"/>
    </row>
    <row r="13" spans="1:37" ht="14.45" customHeight="1" x14ac:dyDescent="0.3">
      <c r="A13" s="61" t="s">
        <v>12</v>
      </c>
      <c r="B13" s="62"/>
      <c r="C13" s="63">
        <f t="shared" ref="C13:Y13" si="6">SUM(C11:C12)</f>
        <v>208.23</v>
      </c>
      <c r="D13" s="64">
        <f t="shared" si="6"/>
        <v>216.70000000000002</v>
      </c>
      <c r="E13" s="64">
        <f t="shared" si="6"/>
        <v>223.1</v>
      </c>
      <c r="F13" s="65">
        <f t="shared" si="6"/>
        <v>229.2</v>
      </c>
      <c r="G13" s="64">
        <f t="shared" si="6"/>
        <v>246.47000000000003</v>
      </c>
      <c r="H13" s="65">
        <f t="shared" si="6"/>
        <v>257.63</v>
      </c>
      <c r="I13" s="65">
        <f t="shared" si="6"/>
        <v>271.25700000000001</v>
      </c>
      <c r="J13" s="65">
        <f t="shared" si="6"/>
        <v>264.64400000000001</v>
      </c>
      <c r="K13" s="65">
        <f t="shared" si="6"/>
        <v>268</v>
      </c>
      <c r="L13" s="65">
        <f t="shared" si="6"/>
        <v>268.49400000000003</v>
      </c>
      <c r="M13" s="65">
        <f t="shared" si="6"/>
        <v>282.60199999999998</v>
      </c>
      <c r="N13" s="65">
        <f t="shared" si="6"/>
        <v>272.46300000000002</v>
      </c>
      <c r="O13" s="65">
        <f t="shared" si="6"/>
        <v>272.32399999999996</v>
      </c>
      <c r="P13" s="65">
        <f t="shared" si="6"/>
        <v>282.13400000000001</v>
      </c>
      <c r="Q13" s="65">
        <f t="shared" si="6"/>
        <v>288.40800000000002</v>
      </c>
      <c r="R13" s="65">
        <f t="shared" si="6"/>
        <v>275.19199999999995</v>
      </c>
      <c r="S13" s="68">
        <f t="shared" si="6"/>
        <v>295.11500000000001</v>
      </c>
      <c r="T13" s="68">
        <f t="shared" si="6"/>
        <v>302.68299999999999</v>
      </c>
      <c r="U13" s="68">
        <f t="shared" si="6"/>
        <v>311.86799999999999</v>
      </c>
      <c r="V13" s="65">
        <f t="shared" si="6"/>
        <v>322.75900000000001</v>
      </c>
      <c r="W13" s="65">
        <f t="shared" si="6"/>
        <v>334.19100000000003</v>
      </c>
      <c r="X13" s="65">
        <f t="shared" si="6"/>
        <v>343.34100000000001</v>
      </c>
      <c r="Y13" s="65">
        <f t="shared" si="6"/>
        <v>340.613</v>
      </c>
      <c r="Z13" s="65">
        <f>SUM(Z11:Z12)</f>
        <v>337.62200000000001</v>
      </c>
      <c r="AA13" s="65">
        <f>SUM(AA11:AA12)</f>
        <v>347.83799999999997</v>
      </c>
      <c r="AB13" s="65">
        <f>SUM(AB11:AB12)</f>
        <v>337.81100000000004</v>
      </c>
      <c r="AC13" s="65">
        <f>SUM(AC11:AC12)</f>
        <v>311.911</v>
      </c>
      <c r="AD13" s="60">
        <f t="shared" si="1"/>
        <v>0.92332990932799697</v>
      </c>
      <c r="AE13" s="47"/>
      <c r="AF13" s="47"/>
      <c r="AG13" s="47"/>
      <c r="AH13" s="47"/>
    </row>
    <row r="14" spans="1:37" ht="14.45" customHeight="1" x14ac:dyDescent="0.3">
      <c r="A14" s="53" t="s">
        <v>17</v>
      </c>
      <c r="B14" s="54">
        <v>29.597999999999999</v>
      </c>
      <c r="C14" s="56">
        <v>38.799999999999997</v>
      </c>
      <c r="D14" s="57">
        <v>43.7</v>
      </c>
      <c r="E14" s="57">
        <v>41.1</v>
      </c>
      <c r="F14" s="59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59">
        <v>55.914999999999999</v>
      </c>
      <c r="O14" s="57">
        <v>55.790999999999997</v>
      </c>
      <c r="P14" s="57">
        <v>57.581000000000003</v>
      </c>
      <c r="Q14" s="57">
        <v>56.302</v>
      </c>
      <c r="R14" s="57">
        <v>55.241999999999997</v>
      </c>
      <c r="S14" s="57">
        <v>58.482999999999997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67.81</v>
      </c>
      <c r="Y14" s="57">
        <v>68.27</v>
      </c>
      <c r="Z14" s="57">
        <v>66.513000000000005</v>
      </c>
      <c r="AA14" s="57">
        <v>68.087000000000003</v>
      </c>
      <c r="AB14" s="57">
        <v>68.256</v>
      </c>
      <c r="AC14" s="57">
        <v>61.93</v>
      </c>
      <c r="AD14" s="60">
        <f t="shared" si="1"/>
        <v>0.90731950304735109</v>
      </c>
      <c r="AE14" s="47"/>
      <c r="AF14" s="47"/>
      <c r="AG14" s="47"/>
      <c r="AH14" s="47"/>
    </row>
    <row r="15" spans="1:37" ht="14.45" customHeight="1" x14ac:dyDescent="0.3">
      <c r="A15" s="61" t="s">
        <v>12</v>
      </c>
      <c r="B15" s="62"/>
      <c r="C15" s="63">
        <f t="shared" ref="C15:I15" si="7">SUM(C13:C14)</f>
        <v>247.02999999999997</v>
      </c>
      <c r="D15" s="64">
        <f t="shared" si="7"/>
        <v>260.40000000000003</v>
      </c>
      <c r="E15" s="64">
        <f t="shared" si="7"/>
        <v>264.2</v>
      </c>
      <c r="F15" s="65">
        <f t="shared" si="7"/>
        <v>276.2</v>
      </c>
      <c r="G15" s="65">
        <f t="shared" si="7"/>
        <v>295.81000000000006</v>
      </c>
      <c r="H15" s="65">
        <f t="shared" si="7"/>
        <v>311.39</v>
      </c>
      <c r="I15" s="65">
        <f t="shared" si="7"/>
        <v>327.23500000000001</v>
      </c>
      <c r="J15" s="65"/>
      <c r="K15" s="65">
        <f t="shared" ref="K15:Z15" si="8">SUM(K13:K14)</f>
        <v>323.49</v>
      </c>
      <c r="L15" s="65">
        <f t="shared" si="8"/>
        <v>326.30500000000001</v>
      </c>
      <c r="M15" s="65">
        <f t="shared" si="8"/>
        <v>341.73499999999996</v>
      </c>
      <c r="N15" s="65">
        <f t="shared" si="8"/>
        <v>328.37800000000004</v>
      </c>
      <c r="O15" s="65">
        <f t="shared" si="8"/>
        <v>328.11499999999995</v>
      </c>
      <c r="P15" s="65">
        <f t="shared" si="8"/>
        <v>339.71500000000003</v>
      </c>
      <c r="Q15" s="65">
        <f t="shared" si="8"/>
        <v>344.71000000000004</v>
      </c>
      <c r="R15" s="65">
        <f t="shared" si="8"/>
        <v>330.43399999999997</v>
      </c>
      <c r="S15" s="68">
        <f t="shared" si="8"/>
        <v>353.59800000000001</v>
      </c>
      <c r="T15" s="68">
        <f t="shared" si="8"/>
        <v>363.62900000000002</v>
      </c>
      <c r="U15" s="68">
        <f t="shared" si="8"/>
        <v>374.03499999999997</v>
      </c>
      <c r="V15" s="65">
        <f t="shared" si="8"/>
        <v>386.54200000000003</v>
      </c>
      <c r="W15" s="65">
        <f t="shared" si="8"/>
        <v>399.17200000000003</v>
      </c>
      <c r="X15" s="65">
        <f t="shared" si="8"/>
        <v>411.15100000000001</v>
      </c>
      <c r="Y15" s="65">
        <f t="shared" si="8"/>
        <v>408.88299999999998</v>
      </c>
      <c r="Z15" s="65">
        <f t="shared" si="8"/>
        <v>404.13499999999999</v>
      </c>
      <c r="AA15" s="65">
        <f>SUM(AA13:AA14)</f>
        <v>415.92499999999995</v>
      </c>
      <c r="AB15" s="65">
        <f>SUM(AB13:AB14)</f>
        <v>406.06700000000001</v>
      </c>
      <c r="AC15" s="65">
        <f>SUM(AC13:AC14)</f>
        <v>373.84100000000001</v>
      </c>
      <c r="AD15" s="60">
        <f t="shared" si="1"/>
        <v>0.9206387123307237</v>
      </c>
      <c r="AE15" s="47"/>
      <c r="AF15" s="47"/>
      <c r="AG15" s="47"/>
      <c r="AH15" s="47"/>
    </row>
    <row r="16" spans="1:37" ht="14.45" customHeight="1" x14ac:dyDescent="0.3">
      <c r="A16" s="53" t="s">
        <v>18</v>
      </c>
      <c r="B16" s="54">
        <v>30.734999999999999</v>
      </c>
      <c r="C16" s="56">
        <v>42.5</v>
      </c>
      <c r="D16" s="57">
        <v>42</v>
      </c>
      <c r="E16" s="57">
        <v>43.6</v>
      </c>
      <c r="F16" s="57">
        <v>50.8</v>
      </c>
      <c r="G16" s="59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59">
        <v>50.494</v>
      </c>
      <c r="O16" s="57">
        <v>52.13</v>
      </c>
      <c r="P16" s="57">
        <v>52.883000000000003</v>
      </c>
      <c r="Q16" s="57">
        <v>53.109000000000002</v>
      </c>
      <c r="R16" s="57">
        <v>52.075000000000003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62.953000000000003</v>
      </c>
      <c r="Y16" s="57">
        <v>63.716000000000001</v>
      </c>
      <c r="Z16" s="57">
        <v>64.453999999999994</v>
      </c>
      <c r="AA16" s="57">
        <v>64.504999999999995</v>
      </c>
      <c r="AB16" s="57">
        <v>64.254000000000005</v>
      </c>
      <c r="AC16" s="57">
        <v>59.716999999999999</v>
      </c>
      <c r="AD16" s="60">
        <f t="shared" si="1"/>
        <v>0.92938960998537046</v>
      </c>
      <c r="AE16" s="47"/>
      <c r="AF16" s="47"/>
      <c r="AG16" s="47"/>
      <c r="AH16" s="47"/>
    </row>
    <row r="17" spans="1:37" ht="14.45" customHeight="1" x14ac:dyDescent="0.3">
      <c r="A17" s="61" t="s">
        <v>12</v>
      </c>
      <c r="B17" s="62"/>
      <c r="C17" s="63">
        <f>SUM(C15:C16)</f>
        <v>289.52999999999997</v>
      </c>
      <c r="D17" s="64">
        <f>SUM(D15:D16)</f>
        <v>302.40000000000003</v>
      </c>
      <c r="E17" s="64">
        <f>SUM(E15:E16)</f>
        <v>307.8</v>
      </c>
      <c r="F17" s="65">
        <f>0+(SUM(F15:F16))</f>
        <v>327</v>
      </c>
      <c r="G17" s="65">
        <f>SUM(G15:G16)</f>
        <v>345.75000000000006</v>
      </c>
      <c r="H17" s="65">
        <f>SUM(H15:H16)</f>
        <v>362.16999999999996</v>
      </c>
      <c r="I17" s="65">
        <f>SUM(I15:I16)</f>
        <v>380.60599999999999</v>
      </c>
      <c r="J17" s="65"/>
      <c r="K17" s="65">
        <f t="shared" ref="K17:Y17" si="9">SUM(K15:K16)</f>
        <v>374.46000000000004</v>
      </c>
      <c r="L17" s="65">
        <f t="shared" si="9"/>
        <v>379.01300000000003</v>
      </c>
      <c r="M17" s="65">
        <f t="shared" si="9"/>
        <v>397.15899999999993</v>
      </c>
      <c r="N17" s="65">
        <f t="shared" si="9"/>
        <v>378.87200000000007</v>
      </c>
      <c r="O17" s="65">
        <f t="shared" si="9"/>
        <v>380.24499999999995</v>
      </c>
      <c r="P17" s="65">
        <f t="shared" si="9"/>
        <v>392.59800000000001</v>
      </c>
      <c r="Q17" s="65">
        <f t="shared" si="9"/>
        <v>397.81900000000002</v>
      </c>
      <c r="R17" s="65">
        <f t="shared" si="9"/>
        <v>382.50899999999996</v>
      </c>
      <c r="S17" s="65">
        <f t="shared" si="9"/>
        <v>408.404</v>
      </c>
      <c r="T17" s="65">
        <f t="shared" si="9"/>
        <v>418.50300000000004</v>
      </c>
      <c r="U17" s="68">
        <f t="shared" si="9"/>
        <v>433.34599999999995</v>
      </c>
      <c r="V17" s="65">
        <f t="shared" si="9"/>
        <v>446.63400000000001</v>
      </c>
      <c r="W17" s="65">
        <f t="shared" si="9"/>
        <v>460.79200000000003</v>
      </c>
      <c r="X17" s="65">
        <f t="shared" si="9"/>
        <v>474.10400000000004</v>
      </c>
      <c r="Y17" s="65">
        <f t="shared" si="9"/>
        <v>472.59899999999999</v>
      </c>
      <c r="Z17" s="65">
        <f>SUM(Z15:Z16)</f>
        <v>468.589</v>
      </c>
      <c r="AA17" s="65">
        <f>SUM(AA15:AA16)</f>
        <v>480.42999999999995</v>
      </c>
      <c r="AB17" s="65">
        <f>SUM(AB15:AB16)</f>
        <v>470.32100000000003</v>
      </c>
      <c r="AC17" s="65">
        <f>SUM(AC15:AC16)</f>
        <v>433.55799999999999</v>
      </c>
      <c r="AD17" s="60">
        <f t="shared" si="1"/>
        <v>0.92183423661711883</v>
      </c>
      <c r="AE17" s="47"/>
      <c r="AF17" s="47"/>
      <c r="AG17" s="47"/>
      <c r="AH17" s="47"/>
      <c r="AJ17" s="47"/>
      <c r="AK17" s="47"/>
    </row>
    <row r="18" spans="1:37" ht="14.45" customHeight="1" x14ac:dyDescent="0.3">
      <c r="A18" s="53" t="s">
        <v>19</v>
      </c>
      <c r="B18" s="55">
        <v>30.13</v>
      </c>
      <c r="C18" s="56">
        <v>40.5</v>
      </c>
      <c r="D18" s="57">
        <v>42.5</v>
      </c>
      <c r="E18" s="57">
        <v>40.700000000000003</v>
      </c>
      <c r="F18" s="59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59">
        <v>51.832999999999998</v>
      </c>
      <c r="O18" s="57">
        <v>52.488</v>
      </c>
      <c r="P18" s="57">
        <v>53.646000000000001</v>
      </c>
      <c r="Q18" s="57">
        <v>51.633000000000003</v>
      </c>
      <c r="R18" s="57">
        <v>51.642000000000003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64.197000000000003</v>
      </c>
      <c r="Y18" s="57">
        <v>64.911000000000001</v>
      </c>
      <c r="Z18" s="57">
        <v>65.997</v>
      </c>
      <c r="AA18" s="57">
        <v>65.037999999999997</v>
      </c>
      <c r="AB18" s="57">
        <v>66.305999999999997</v>
      </c>
      <c r="AC18" s="57"/>
      <c r="AD18" s="60">
        <f t="shared" si="1"/>
        <v>0</v>
      </c>
      <c r="AE18" s="47"/>
      <c r="AF18" s="47"/>
      <c r="AG18" s="47"/>
      <c r="AH18" s="47"/>
      <c r="AJ18" s="47"/>
      <c r="AK18" s="47"/>
    </row>
    <row r="19" spans="1:37" ht="14.45" customHeight="1" x14ac:dyDescent="0.3">
      <c r="A19" s="61" t="s">
        <v>12</v>
      </c>
      <c r="B19" s="63">
        <f>SUM(B17:B18)</f>
        <v>30.13</v>
      </c>
      <c r="C19" s="63">
        <f>SUM(C17:C18)</f>
        <v>330.03</v>
      </c>
      <c r="D19" s="64">
        <f>SUM(D17:D18)</f>
        <v>344.90000000000003</v>
      </c>
      <c r="E19" s="64">
        <f>SUM(E17:E18)</f>
        <v>348.5</v>
      </c>
      <c r="F19" s="65">
        <f>0+(SUM(F17:F18))</f>
        <v>372</v>
      </c>
      <c r="G19" s="65">
        <f>SUM(G17:G18)</f>
        <v>392.94000000000005</v>
      </c>
      <c r="H19" s="65">
        <f>SUM(H17:H18)</f>
        <v>412.18999999999994</v>
      </c>
      <c r="I19" s="65">
        <f>SUM(I17:I18)</f>
        <v>432.58199999999999</v>
      </c>
      <c r="J19" s="65"/>
      <c r="K19" s="65">
        <f t="shared" ref="K19:Y19" si="10">SUM(K17:K18)</f>
        <v>424.91500000000002</v>
      </c>
      <c r="L19" s="65">
        <f t="shared" si="10"/>
        <v>431.72600000000006</v>
      </c>
      <c r="M19" s="65">
        <f t="shared" si="10"/>
        <v>450.89299999999992</v>
      </c>
      <c r="N19" s="65">
        <f t="shared" si="10"/>
        <v>430.70500000000004</v>
      </c>
      <c r="O19" s="65">
        <f t="shared" si="10"/>
        <v>432.73299999999995</v>
      </c>
      <c r="P19" s="65">
        <f t="shared" si="10"/>
        <v>446.24400000000003</v>
      </c>
      <c r="Q19" s="65">
        <f t="shared" si="10"/>
        <v>449.452</v>
      </c>
      <c r="R19" s="65">
        <f t="shared" si="10"/>
        <v>434.15099999999995</v>
      </c>
      <c r="S19" s="65">
        <f t="shared" si="10"/>
        <v>463.74900000000002</v>
      </c>
      <c r="T19" s="65">
        <f t="shared" si="10"/>
        <v>475.40900000000005</v>
      </c>
      <c r="U19" s="68">
        <f t="shared" si="10"/>
        <v>493.78799999999995</v>
      </c>
      <c r="V19" s="65">
        <f t="shared" si="10"/>
        <v>507.89699999999999</v>
      </c>
      <c r="W19" s="65">
        <f t="shared" si="10"/>
        <v>522.85599999999999</v>
      </c>
      <c r="X19" s="65">
        <f t="shared" si="10"/>
        <v>538.30100000000004</v>
      </c>
      <c r="Y19" s="65">
        <f t="shared" si="10"/>
        <v>537.51</v>
      </c>
      <c r="Z19" s="65">
        <f>SUM(Z17:Z18)</f>
        <v>534.58600000000001</v>
      </c>
      <c r="AA19" s="65">
        <f>SUM(AA17:AA18)</f>
        <v>545.46799999999996</v>
      </c>
      <c r="AB19" s="65">
        <f>SUM(AB17:AB18)</f>
        <v>536.62700000000007</v>
      </c>
      <c r="AC19" s="65"/>
      <c r="AD19" s="60">
        <f t="shared" si="1"/>
        <v>0</v>
      </c>
      <c r="AE19" s="47"/>
      <c r="AF19" s="47"/>
      <c r="AG19" s="47"/>
      <c r="AH19" s="47"/>
      <c r="AJ19" s="47"/>
      <c r="AK19" s="47"/>
    </row>
    <row r="20" spans="1:37" ht="14.45" customHeight="1" x14ac:dyDescent="0.3">
      <c r="A20" s="53" t="s">
        <v>20</v>
      </c>
      <c r="B20" s="55">
        <v>28.919</v>
      </c>
      <c r="C20" s="56">
        <v>37.97</v>
      </c>
      <c r="D20" s="57">
        <v>39.5</v>
      </c>
      <c r="E20" s="57">
        <v>41.5</v>
      </c>
      <c r="F20" s="59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59">
        <v>52.587000000000003</v>
      </c>
      <c r="O20" s="57">
        <v>54.046999999999997</v>
      </c>
      <c r="P20" s="57">
        <v>55.036000000000001</v>
      </c>
      <c r="Q20" s="57">
        <v>55.75</v>
      </c>
      <c r="R20" s="57">
        <v>53.377000000000002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65.853999999999999</v>
      </c>
      <c r="Y20" s="57">
        <v>66.477999999999994</v>
      </c>
      <c r="Z20" s="57">
        <v>65.948999999999998</v>
      </c>
      <c r="AA20" s="57">
        <v>66.122</v>
      </c>
      <c r="AB20" s="57">
        <v>67.358000000000004</v>
      </c>
      <c r="AC20" s="57"/>
      <c r="AD20" s="60">
        <f t="shared" si="1"/>
        <v>0</v>
      </c>
      <c r="AE20" s="47"/>
      <c r="AF20" s="47"/>
      <c r="AG20" s="47"/>
      <c r="AH20" s="47"/>
      <c r="AJ20" s="47"/>
      <c r="AK20" s="47"/>
    </row>
    <row r="21" spans="1:37" ht="14.45" customHeight="1" x14ac:dyDescent="0.3">
      <c r="A21" s="61" t="s">
        <v>12</v>
      </c>
      <c r="B21" s="63">
        <f t="shared" ref="B21:I21" si="11">SUM(B19:B20)</f>
        <v>59.048999999999999</v>
      </c>
      <c r="C21" s="63">
        <f t="shared" si="11"/>
        <v>368</v>
      </c>
      <c r="D21" s="64">
        <f t="shared" si="11"/>
        <v>384.40000000000003</v>
      </c>
      <c r="E21" s="64">
        <f t="shared" si="11"/>
        <v>390</v>
      </c>
      <c r="F21" s="65">
        <f t="shared" si="11"/>
        <v>419.2</v>
      </c>
      <c r="G21" s="65">
        <f t="shared" si="11"/>
        <v>440.56700000000006</v>
      </c>
      <c r="H21" s="65">
        <f t="shared" si="11"/>
        <v>464.20999999999992</v>
      </c>
      <c r="I21" s="65">
        <f t="shared" si="11"/>
        <v>486.48199999999997</v>
      </c>
      <c r="J21" s="65"/>
      <c r="K21" s="65">
        <f t="shared" ref="K21:Y21" si="12">SUM(K19:K20)</f>
        <v>475.82300000000004</v>
      </c>
      <c r="L21" s="65">
        <f t="shared" si="12"/>
        <v>486.49200000000008</v>
      </c>
      <c r="M21" s="65">
        <f t="shared" si="12"/>
        <v>506.9009999999999</v>
      </c>
      <c r="N21" s="65">
        <f t="shared" si="12"/>
        <v>483.29200000000003</v>
      </c>
      <c r="O21" s="65">
        <f t="shared" si="12"/>
        <v>486.78</v>
      </c>
      <c r="P21" s="65">
        <f t="shared" si="12"/>
        <v>501.28000000000003</v>
      </c>
      <c r="Q21" s="65">
        <f t="shared" si="12"/>
        <v>505.202</v>
      </c>
      <c r="R21" s="65">
        <f t="shared" si="12"/>
        <v>487.52799999999996</v>
      </c>
      <c r="S21" s="65">
        <f t="shared" si="12"/>
        <v>521.19600000000003</v>
      </c>
      <c r="T21" s="65">
        <f t="shared" si="12"/>
        <v>534.96300000000008</v>
      </c>
      <c r="U21" s="68">
        <f t="shared" si="12"/>
        <v>557.03699999999992</v>
      </c>
      <c r="V21" s="65">
        <f t="shared" si="12"/>
        <v>572.36</v>
      </c>
      <c r="W21" s="65">
        <f t="shared" si="12"/>
        <v>589.01400000000001</v>
      </c>
      <c r="X21" s="65">
        <f t="shared" si="12"/>
        <v>604.15500000000009</v>
      </c>
      <c r="Y21" s="65">
        <f t="shared" si="12"/>
        <v>603.98799999999994</v>
      </c>
      <c r="Z21" s="65">
        <f>SUM(Z19:Z20)</f>
        <v>600.53499999999997</v>
      </c>
      <c r="AA21" s="65">
        <f>SUM(AA19:AA20)</f>
        <v>611.58999999999992</v>
      </c>
      <c r="AB21" s="65">
        <f>SUM(AB19:AB20)</f>
        <v>603.98500000000013</v>
      </c>
      <c r="AC21" s="65"/>
      <c r="AD21" s="60">
        <f t="shared" si="1"/>
        <v>0</v>
      </c>
      <c r="AE21" s="47"/>
      <c r="AF21" s="47"/>
      <c r="AG21" s="47"/>
      <c r="AH21" s="47"/>
      <c r="AJ21" s="47"/>
      <c r="AK21" s="47"/>
    </row>
    <row r="22" spans="1:37" ht="14.45" customHeight="1" x14ac:dyDescent="0.3">
      <c r="A22" s="53" t="s">
        <v>21</v>
      </c>
      <c r="B22" s="55">
        <v>31.588000000000001</v>
      </c>
      <c r="C22" s="56">
        <v>40.1</v>
      </c>
      <c r="D22" s="57">
        <v>42.1</v>
      </c>
      <c r="E22" s="57">
        <v>44</v>
      </c>
      <c r="F22" s="59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59">
        <v>52.188000000000002</v>
      </c>
      <c r="O22" s="57">
        <v>53.704999999999998</v>
      </c>
      <c r="P22" s="57">
        <v>52.808</v>
      </c>
      <c r="Q22" s="57">
        <v>54.255000000000003</v>
      </c>
      <c r="R22" s="57">
        <v>53.973999999999997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66.876000000000005</v>
      </c>
      <c r="Y22" s="57">
        <v>65.527000000000001</v>
      </c>
      <c r="Z22" s="57">
        <v>66.48</v>
      </c>
      <c r="AA22" s="57">
        <v>66.176000000000002</v>
      </c>
      <c r="AB22" s="57">
        <v>66.17</v>
      </c>
      <c r="AC22" s="57"/>
      <c r="AD22" s="60">
        <f t="shared" si="1"/>
        <v>0</v>
      </c>
      <c r="AE22" s="47"/>
      <c r="AF22" s="47"/>
      <c r="AG22" s="47"/>
      <c r="AH22" s="47"/>
      <c r="AJ22" s="47"/>
      <c r="AK22" s="47"/>
    </row>
    <row r="23" spans="1:37" ht="14.45" customHeight="1" x14ac:dyDescent="0.3">
      <c r="A23" s="61" t="s">
        <v>12</v>
      </c>
      <c r="B23" s="63">
        <f t="shared" ref="B23:I23" si="13">SUM(B21:B22)</f>
        <v>90.637</v>
      </c>
      <c r="C23" s="63">
        <f t="shared" si="13"/>
        <v>408.1</v>
      </c>
      <c r="D23" s="64">
        <f t="shared" si="13"/>
        <v>426.50000000000006</v>
      </c>
      <c r="E23" s="64">
        <f t="shared" si="13"/>
        <v>434</v>
      </c>
      <c r="F23" s="65">
        <f t="shared" si="13"/>
        <v>467.2</v>
      </c>
      <c r="G23" s="65">
        <f t="shared" si="13"/>
        <v>490.42700000000008</v>
      </c>
      <c r="H23" s="65">
        <f t="shared" si="13"/>
        <v>515.88999999999987</v>
      </c>
      <c r="I23" s="65">
        <f t="shared" si="13"/>
        <v>539.45699999999999</v>
      </c>
      <c r="J23" s="65"/>
      <c r="K23" s="65">
        <f t="shared" ref="K23:Y23" si="14">SUM(K21:K22)</f>
        <v>528.77100000000007</v>
      </c>
      <c r="L23" s="65">
        <f t="shared" si="14"/>
        <v>541.60800000000006</v>
      </c>
      <c r="M23" s="65">
        <f t="shared" si="14"/>
        <v>561.56399999999985</v>
      </c>
      <c r="N23" s="65">
        <f t="shared" si="14"/>
        <v>535.48</v>
      </c>
      <c r="O23" s="65">
        <f t="shared" si="14"/>
        <v>540.48500000000001</v>
      </c>
      <c r="P23" s="65">
        <f t="shared" si="14"/>
        <v>554.08800000000008</v>
      </c>
      <c r="Q23" s="65">
        <f t="shared" si="14"/>
        <v>559.45699999999999</v>
      </c>
      <c r="R23" s="65">
        <f t="shared" si="14"/>
        <v>541.50199999999995</v>
      </c>
      <c r="S23" s="65">
        <f t="shared" si="14"/>
        <v>578.76</v>
      </c>
      <c r="T23" s="65">
        <f t="shared" si="14"/>
        <v>594.15700000000004</v>
      </c>
      <c r="U23" s="68">
        <f t="shared" si="14"/>
        <v>618.22499999999991</v>
      </c>
      <c r="V23" s="65">
        <f t="shared" si="14"/>
        <v>635.75200000000007</v>
      </c>
      <c r="W23" s="65">
        <f t="shared" si="14"/>
        <v>655.75800000000004</v>
      </c>
      <c r="X23" s="65">
        <f t="shared" si="14"/>
        <v>671.03100000000006</v>
      </c>
      <c r="Y23" s="65">
        <f t="shared" si="14"/>
        <v>669.51499999999999</v>
      </c>
      <c r="Z23" s="65">
        <f>SUM(Z21:Z22)</f>
        <v>667.01499999999999</v>
      </c>
      <c r="AA23" s="65">
        <f>SUM(AA21:AA22)</f>
        <v>677.76599999999996</v>
      </c>
      <c r="AB23" s="65">
        <f>SUM(AB21:AB22)</f>
        <v>670.15500000000009</v>
      </c>
      <c r="AC23" s="65"/>
      <c r="AD23" s="60">
        <f t="shared" si="1"/>
        <v>0</v>
      </c>
      <c r="AE23" s="47"/>
      <c r="AF23" s="47"/>
      <c r="AG23" s="47"/>
      <c r="AH23" s="47"/>
      <c r="AJ23" s="47"/>
      <c r="AK23" s="47"/>
    </row>
    <row r="24" spans="1:37" ht="14.45" customHeight="1" x14ac:dyDescent="0.3">
      <c r="A24" s="53" t="s">
        <v>22</v>
      </c>
      <c r="B24" s="55">
        <v>30.951000000000001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59">
        <v>52.902999999999999</v>
      </c>
      <c r="O24" s="57">
        <v>53.487000000000002</v>
      </c>
      <c r="P24" s="57">
        <v>54.747999999999998</v>
      </c>
      <c r="Q24" s="57">
        <v>53.883000000000003</v>
      </c>
      <c r="R24" s="57">
        <v>54.411999999999999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65.884</v>
      </c>
      <c r="Y24" s="57">
        <v>66.009</v>
      </c>
      <c r="Z24" s="57">
        <v>68.387</v>
      </c>
      <c r="AA24" s="57">
        <v>66.673000000000002</v>
      </c>
      <c r="AB24" s="57">
        <v>67.596000000000004</v>
      </c>
      <c r="AC24" s="57"/>
      <c r="AD24" s="60">
        <f t="shared" si="1"/>
        <v>0</v>
      </c>
      <c r="AE24" s="47"/>
      <c r="AF24" s="47"/>
      <c r="AG24" s="47"/>
      <c r="AH24" s="47"/>
      <c r="AJ24" s="47"/>
      <c r="AK24" s="47"/>
    </row>
    <row r="25" spans="1:37" ht="14.45" customHeight="1" x14ac:dyDescent="0.3">
      <c r="A25" s="61" t="s">
        <v>12</v>
      </c>
      <c r="B25" s="63">
        <f t="shared" ref="B25:I25" si="15">SUM(B23:B24)</f>
        <v>121.58799999999999</v>
      </c>
      <c r="C25" s="63">
        <f t="shared" si="15"/>
        <v>447.20000000000005</v>
      </c>
      <c r="D25" s="64">
        <f t="shared" si="15"/>
        <v>468.40000000000003</v>
      </c>
      <c r="E25" s="64">
        <f t="shared" si="15"/>
        <v>476</v>
      </c>
      <c r="F25" s="65">
        <f t="shared" si="15"/>
        <v>514.1</v>
      </c>
      <c r="G25" s="65">
        <f t="shared" si="15"/>
        <v>539.26700000000005</v>
      </c>
      <c r="H25" s="65">
        <f t="shared" si="15"/>
        <v>567.17399999999986</v>
      </c>
      <c r="I25" s="65">
        <f t="shared" si="15"/>
        <v>591.38</v>
      </c>
      <c r="J25" s="65"/>
      <c r="K25" s="65">
        <f t="shared" ref="K25:Y25" si="16">SUM(K23:K24)</f>
        <v>580.65700000000004</v>
      </c>
      <c r="L25" s="65">
        <f t="shared" si="16"/>
        <v>596.51100000000008</v>
      </c>
      <c r="M25" s="65">
        <f t="shared" si="16"/>
        <v>616.1869999999999</v>
      </c>
      <c r="N25" s="65">
        <f t="shared" si="16"/>
        <v>588.38300000000004</v>
      </c>
      <c r="O25" s="65">
        <f t="shared" si="16"/>
        <v>593.97199999999998</v>
      </c>
      <c r="P25" s="65">
        <f t="shared" si="16"/>
        <v>608.83600000000013</v>
      </c>
      <c r="Q25" s="65">
        <f t="shared" si="16"/>
        <v>613.34</v>
      </c>
      <c r="R25" s="65">
        <f t="shared" si="16"/>
        <v>595.91399999999999</v>
      </c>
      <c r="S25" s="65">
        <f t="shared" si="16"/>
        <v>638.01300000000003</v>
      </c>
      <c r="T25" s="65">
        <f t="shared" si="16"/>
        <v>654.89400000000001</v>
      </c>
      <c r="U25" s="68">
        <f t="shared" si="16"/>
        <v>679.26999999999987</v>
      </c>
      <c r="V25" s="68">
        <f t="shared" si="16"/>
        <v>700.95400000000006</v>
      </c>
      <c r="W25" s="68">
        <f t="shared" si="16"/>
        <v>721.08699999999999</v>
      </c>
      <c r="X25" s="68">
        <f t="shared" si="16"/>
        <v>736.91500000000008</v>
      </c>
      <c r="Y25" s="68">
        <f t="shared" si="16"/>
        <v>735.524</v>
      </c>
      <c r="Z25" s="68">
        <f>SUM(Z23:Z24)</f>
        <v>735.40200000000004</v>
      </c>
      <c r="AA25" s="68">
        <f>SUM(AA23:AA24)</f>
        <v>744.43899999999996</v>
      </c>
      <c r="AB25" s="68">
        <f>SUM(AB23:AB24)</f>
        <v>737.75100000000009</v>
      </c>
      <c r="AC25" s="68"/>
      <c r="AD25" s="60">
        <f t="shared" si="1"/>
        <v>0</v>
      </c>
      <c r="AE25" s="47"/>
      <c r="AF25" s="47"/>
      <c r="AG25" s="47"/>
      <c r="AH25" s="47"/>
      <c r="AJ25" s="47"/>
      <c r="AK25" s="47"/>
    </row>
    <row r="26" spans="1:37" ht="14.45" customHeight="1" x14ac:dyDescent="0.3">
      <c r="A26" s="69" t="s">
        <v>23</v>
      </c>
      <c r="B26" s="70">
        <v>33.200000000000003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61.484999999999999</v>
      </c>
      <c r="Q26" s="72">
        <v>58.421999999999997</v>
      </c>
      <c r="R26" s="72">
        <v>60.381999999999998</v>
      </c>
      <c r="S26" s="72">
        <v>65.701999999999998</v>
      </c>
      <c r="T26" s="72">
        <v>66.7</v>
      </c>
      <c r="U26" s="72">
        <v>70.209999999999994</v>
      </c>
      <c r="V26" s="72">
        <v>71.039000000000001</v>
      </c>
      <c r="W26" s="72">
        <v>73.001000000000005</v>
      </c>
      <c r="X26" s="72">
        <v>74.058999999999997</v>
      </c>
      <c r="Y26" s="72">
        <v>70.417000000000002</v>
      </c>
      <c r="Z26" s="72">
        <v>74.459999999999994</v>
      </c>
      <c r="AA26" s="72">
        <v>71.933999999999997</v>
      </c>
      <c r="AB26" s="72">
        <v>73.751999999999995</v>
      </c>
      <c r="AC26" s="72"/>
      <c r="AD26" s="60">
        <f t="shared" si="1"/>
        <v>0</v>
      </c>
      <c r="AE26" s="47"/>
      <c r="AF26" s="47"/>
      <c r="AG26" s="47"/>
      <c r="AH26" s="47"/>
      <c r="AJ26" s="47"/>
      <c r="AK26" s="47"/>
    </row>
    <row r="27" spans="1:37" ht="14.45" customHeight="1" x14ac:dyDescent="0.3">
      <c r="A27" s="61" t="s">
        <v>24</v>
      </c>
      <c r="B27" s="63">
        <f t="shared" ref="B27:G27" si="17">SUM(B25:B26)</f>
        <v>154.78800000000001</v>
      </c>
      <c r="C27" s="63">
        <f t="shared" si="17"/>
        <v>489.90000000000003</v>
      </c>
      <c r="D27" s="64">
        <f t="shared" si="17"/>
        <v>509.3</v>
      </c>
      <c r="E27" s="64">
        <f t="shared" si="17"/>
        <v>519.20000000000005</v>
      </c>
      <c r="F27" s="64">
        <f t="shared" si="17"/>
        <v>564.70000000000005</v>
      </c>
      <c r="G27" s="73">
        <f t="shared" si="17"/>
        <v>590.76700000000005</v>
      </c>
      <c r="H27" s="65">
        <f>H4+H6+H8+H10+H12+H14+H16+H18+H20+H22+H24+H26</f>
        <v>623.3119999999999</v>
      </c>
      <c r="I27" s="65">
        <f>I4+I6+I8+I10+I12+I14+I16+I18+I20+I22+I24+I26</f>
        <v>648.80999999999995</v>
      </c>
      <c r="J27" s="73">
        <v>631.87</v>
      </c>
      <c r="K27" s="65">
        <f t="shared" ref="K27:AB27" si="18">K4+K6+K8+K10+K12+K14+K16+K18+K20+K22+K24+K26</f>
        <v>638.88</v>
      </c>
      <c r="L27" s="65">
        <f t="shared" si="18"/>
        <v>656.95400000000006</v>
      </c>
      <c r="M27" s="65">
        <f t="shared" si="18"/>
        <v>675.96499999999992</v>
      </c>
      <c r="N27" s="65">
        <f t="shared" si="18"/>
        <v>647.65300000000002</v>
      </c>
      <c r="O27" s="65">
        <f t="shared" si="18"/>
        <v>654.29499999999996</v>
      </c>
      <c r="P27" s="65">
        <f t="shared" si="18"/>
        <v>670.32100000000014</v>
      </c>
      <c r="Q27" s="65">
        <f t="shared" si="18"/>
        <v>671.76200000000006</v>
      </c>
      <c r="R27" s="65">
        <f t="shared" si="18"/>
        <v>656.29599999999994</v>
      </c>
      <c r="S27" s="65">
        <f t="shared" si="18"/>
        <v>703.71500000000003</v>
      </c>
      <c r="T27" s="65">
        <f t="shared" si="18"/>
        <v>721.59400000000005</v>
      </c>
      <c r="U27" s="65">
        <f t="shared" si="18"/>
        <v>749.4799999999999</v>
      </c>
      <c r="V27" s="65">
        <f t="shared" si="18"/>
        <v>771.99300000000005</v>
      </c>
      <c r="W27" s="65">
        <f t="shared" si="18"/>
        <v>794.08799999999997</v>
      </c>
      <c r="X27" s="65">
        <f t="shared" si="18"/>
        <v>810.97400000000005</v>
      </c>
      <c r="Y27" s="65">
        <f t="shared" si="18"/>
        <v>805.94100000000003</v>
      </c>
      <c r="Z27" s="65">
        <f t="shared" si="18"/>
        <v>809.86200000000008</v>
      </c>
      <c r="AA27" s="65">
        <f t="shared" si="18"/>
        <v>816.37299999999993</v>
      </c>
      <c r="AB27" s="65">
        <f t="shared" si="18"/>
        <v>811.50300000000004</v>
      </c>
      <c r="AC27" s="65">
        <f>SUM(AB27*AD17)</f>
        <v>748.07124851750177</v>
      </c>
      <c r="AD27" s="33" t="s">
        <v>25</v>
      </c>
      <c r="AE27" s="47"/>
      <c r="AF27" s="47"/>
      <c r="AG27" s="47"/>
      <c r="AH27" s="47"/>
      <c r="AJ27" s="47"/>
      <c r="AK27" s="47"/>
    </row>
    <row r="28" spans="1:37" ht="14.45" customHeight="1" x14ac:dyDescent="0.3">
      <c r="A28" s="74"/>
      <c r="B28" s="75"/>
      <c r="C28" s="40"/>
      <c r="D28" s="60">
        <f t="shared" ref="D28:I28" si="19">SUM(D27/C27)</f>
        <v>1.0395999183506837</v>
      </c>
      <c r="E28" s="60">
        <f t="shared" si="19"/>
        <v>1.0194384449244061</v>
      </c>
      <c r="F28" s="60">
        <f t="shared" si="19"/>
        <v>1.0876348228043142</v>
      </c>
      <c r="G28" s="60">
        <f t="shared" si="19"/>
        <v>1.0461607933415973</v>
      </c>
      <c r="H28" s="60">
        <f t="shared" si="19"/>
        <v>1.0550894007282057</v>
      </c>
      <c r="I28" s="60">
        <f t="shared" si="19"/>
        <v>1.0409072823882743</v>
      </c>
      <c r="J28" s="60">
        <f>SUM(631.87/I27)</f>
        <v>0.9738906613646523</v>
      </c>
      <c r="K28" s="60">
        <f>SUM(K27/631.87)</f>
        <v>1.0110940541567095</v>
      </c>
      <c r="L28" s="60">
        <f t="shared" ref="L28:AC28" si="20">SUM(L27/K27)</f>
        <v>1.0282901327322815</v>
      </c>
      <c r="M28" s="60">
        <f t="shared" si="20"/>
        <v>1.0289380991667603</v>
      </c>
      <c r="N28" s="60">
        <f t="shared" si="20"/>
        <v>0.95811617465401333</v>
      </c>
      <c r="O28" s="60">
        <f t="shared" si="20"/>
        <v>1.0102554917525279</v>
      </c>
      <c r="P28" s="60">
        <f t="shared" si="20"/>
        <v>1.0244935388471563</v>
      </c>
      <c r="Q28" s="60">
        <f t="shared" si="20"/>
        <v>1.0021497163299373</v>
      </c>
      <c r="R28" s="60">
        <f t="shared" si="20"/>
        <v>0.97697696505607623</v>
      </c>
      <c r="S28" s="60">
        <f t="shared" si="20"/>
        <v>1.0722524592561895</v>
      </c>
      <c r="T28" s="60">
        <f t="shared" si="20"/>
        <v>1.0254065921573365</v>
      </c>
      <c r="U28" s="60">
        <f t="shared" si="20"/>
        <v>1.038644999819843</v>
      </c>
      <c r="V28" s="60">
        <f t="shared" si="20"/>
        <v>1.0300381597907884</v>
      </c>
      <c r="W28" s="60">
        <f t="shared" si="20"/>
        <v>1.0286207258355968</v>
      </c>
      <c r="X28" s="60">
        <f t="shared" si="20"/>
        <v>1.0212646457319592</v>
      </c>
      <c r="Y28" s="60">
        <f t="shared" si="20"/>
        <v>0.99379388241793198</v>
      </c>
      <c r="Z28" s="60">
        <f t="shared" si="20"/>
        <v>1.0048651203996324</v>
      </c>
      <c r="AA28" s="60">
        <f t="shared" si="20"/>
        <v>1.0080396413216077</v>
      </c>
      <c r="AB28" s="60">
        <f t="shared" si="20"/>
        <v>0.99403458958098823</v>
      </c>
      <c r="AC28" s="60">
        <f t="shared" si="20"/>
        <v>0.92183423661711872</v>
      </c>
      <c r="AD28" s="33" t="s">
        <v>25</v>
      </c>
    </row>
    <row r="29" spans="1:37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1"/>
      <c r="B35" s="42"/>
      <c r="C35" s="43"/>
      <c r="D35" s="43"/>
      <c r="E35" s="43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40" spans="1:29" x14ac:dyDescent="0.2">
      <c r="B40" s="46"/>
      <c r="C40" s="46"/>
      <c r="D40" s="46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39A2-DF45-479E-8B85-9E122B9DE776}">
  <sheetPr>
    <pageSetUpPr fitToPage="1"/>
  </sheetPr>
  <dimension ref="A1:AJ54"/>
  <sheetViews>
    <sheetView zoomScale="90" zoomScaleNormal="90" workbookViewId="0">
      <pane xSplit="2" topLeftCell="J1" activePane="topRight" state="frozen"/>
      <selection activeCell="AC28" sqref="AC28"/>
      <selection pane="topRight" activeCell="AC28" sqref="AC28"/>
    </sheetView>
  </sheetViews>
  <sheetFormatPr defaultColWidth="9.140625" defaultRowHeight="12.75" x14ac:dyDescent="0.2"/>
  <cols>
    <col min="1" max="1" width="12.140625" style="43" customWidth="1"/>
    <col min="2" max="2" width="13.5703125" style="2" hidden="1" customWidth="1"/>
    <col min="3" max="3" width="7.5703125" style="2" customWidth="1"/>
    <col min="4" max="8" width="8.140625" style="2" customWidth="1"/>
    <col min="9" max="29" width="8.140625" style="112" customWidth="1"/>
    <col min="30" max="30" width="8.7109375" style="47" customWidth="1"/>
    <col min="31" max="32" width="9.140625" style="2"/>
    <col min="33" max="33" width="16.140625" style="25" customWidth="1"/>
    <col min="34" max="35" width="16.140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5" ht="15.75" x14ac:dyDescent="0.25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5" ht="18" x14ac:dyDescent="0.25">
      <c r="A3" s="48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</row>
    <row r="4" spans="1:35" ht="16.149999999999999" customHeight="1" x14ac:dyDescent="0.3">
      <c r="A4" s="53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86">
        <f>SUM(AC4/AB4)</f>
        <v>1.034633347485898</v>
      </c>
      <c r="AF4" s="87"/>
      <c r="AG4" s="88"/>
      <c r="AH4" s="88"/>
      <c r="AI4" s="88"/>
    </row>
    <row r="5" spans="1:35" ht="20.100000000000001" customHeight="1" x14ac:dyDescent="0.3">
      <c r="A5" s="61" t="s">
        <v>12</v>
      </c>
      <c r="B5" s="89"/>
      <c r="C5" s="63">
        <f t="shared" ref="C5:Y5" si="0">SUM(C4)</f>
        <v>0.27</v>
      </c>
      <c r="D5" s="90">
        <f t="shared" si="0"/>
        <v>0.35</v>
      </c>
      <c r="E5" s="91">
        <f t="shared" si="0"/>
        <v>0.72</v>
      </c>
      <c r="F5" s="91">
        <f t="shared" si="0"/>
        <v>1.56</v>
      </c>
      <c r="G5" s="92">
        <f t="shared" si="0"/>
        <v>2.11</v>
      </c>
      <c r="H5" s="90">
        <f t="shared" si="0"/>
        <v>2.46</v>
      </c>
      <c r="I5" s="93">
        <f t="shared" si="0"/>
        <v>2.38</v>
      </c>
      <c r="J5" s="93">
        <f t="shared" si="0"/>
        <v>3.5270000000000001</v>
      </c>
      <c r="K5" s="93">
        <f t="shared" si="0"/>
        <v>4.5860000000000003</v>
      </c>
      <c r="L5" s="93">
        <f t="shared" si="0"/>
        <v>4.5119999999999996</v>
      </c>
      <c r="M5" s="93">
        <f t="shared" si="0"/>
        <v>5.91</v>
      </c>
      <c r="N5" s="93">
        <f t="shared" si="0"/>
        <v>5.71</v>
      </c>
      <c r="O5" s="93">
        <f t="shared" si="0"/>
        <v>6.7949999999999999</v>
      </c>
      <c r="P5" s="93">
        <f t="shared" si="0"/>
        <v>6.282</v>
      </c>
      <c r="Q5" s="93">
        <f t="shared" si="0"/>
        <v>7.6280000000000001</v>
      </c>
      <c r="R5" s="93">
        <f t="shared" si="0"/>
        <v>7.9690000000000003</v>
      </c>
      <c r="S5" s="93">
        <f t="shared" si="0"/>
        <v>7.9119999999999999</v>
      </c>
      <c r="T5" s="93">
        <f t="shared" si="0"/>
        <v>8.2230000000000008</v>
      </c>
      <c r="U5" s="93">
        <f t="shared" si="0"/>
        <v>8.7859999999999996</v>
      </c>
      <c r="V5" s="93">
        <f t="shared" si="0"/>
        <v>9.0749999999999993</v>
      </c>
      <c r="W5" s="93">
        <f t="shared" si="0"/>
        <v>10.625999999999999</v>
      </c>
      <c r="X5" s="93">
        <f t="shared" si="0"/>
        <v>9.65</v>
      </c>
      <c r="Y5" s="93">
        <f t="shared" si="0"/>
        <v>11.192</v>
      </c>
      <c r="Z5" s="93">
        <f>SUM(Z4)</f>
        <v>10.916</v>
      </c>
      <c r="AA5" s="93">
        <f>SUM(AA4)</f>
        <v>13.935</v>
      </c>
      <c r="AB5" s="93">
        <f>SUM(AB4)</f>
        <v>16.486999999999998</v>
      </c>
      <c r="AC5" s="93">
        <f>SUM(AC4)</f>
        <v>17.058</v>
      </c>
      <c r="AD5" s="86">
        <f t="shared" ref="AD5:AD26" si="1">SUM(AC5/AB5)</f>
        <v>1.034633347485898</v>
      </c>
      <c r="AF5" s="87"/>
      <c r="AG5" s="88"/>
      <c r="AH5" s="88"/>
      <c r="AI5" s="88"/>
    </row>
    <row r="6" spans="1:35" ht="16.149999999999999" customHeight="1" x14ac:dyDescent="0.3">
      <c r="A6" s="53" t="s">
        <v>13</v>
      </c>
      <c r="B6" s="94">
        <v>27.055</v>
      </c>
      <c r="C6" s="55">
        <v>0.18</v>
      </c>
      <c r="D6" s="95">
        <v>0.62</v>
      </c>
      <c r="E6" s="96">
        <v>0.49</v>
      </c>
      <c r="F6" s="96">
        <v>0.95</v>
      </c>
      <c r="G6" s="82">
        <v>1.8</v>
      </c>
      <c r="H6" s="95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86">
        <f t="shared" si="1"/>
        <v>1.1226105137395461</v>
      </c>
      <c r="AF6" s="87"/>
      <c r="AG6" s="88"/>
      <c r="AH6" s="88"/>
      <c r="AI6" s="88"/>
    </row>
    <row r="7" spans="1:35" ht="20.100000000000001" customHeight="1" x14ac:dyDescent="0.3">
      <c r="A7" s="61" t="s">
        <v>12</v>
      </c>
      <c r="B7" s="89"/>
      <c r="C7" s="63">
        <f t="shared" ref="C7:D7" si="2">SUM(C5:C6)</f>
        <v>0.45</v>
      </c>
      <c r="D7" s="90">
        <f t="shared" si="2"/>
        <v>0.97</v>
      </c>
      <c r="E7" s="91">
        <f t="shared" ref="E7:Y7" si="3">SUM(E5:E6)</f>
        <v>1.21</v>
      </c>
      <c r="F7" s="91">
        <f t="shared" si="3"/>
        <v>2.5099999999999998</v>
      </c>
      <c r="G7" s="92">
        <f t="shared" si="3"/>
        <v>3.91</v>
      </c>
      <c r="H7" s="90">
        <f t="shared" si="3"/>
        <v>4.38</v>
      </c>
      <c r="I7" s="93">
        <f t="shared" si="3"/>
        <v>5.0199999999999996</v>
      </c>
      <c r="J7" s="93">
        <f t="shared" si="3"/>
        <v>6.4269999999999996</v>
      </c>
      <c r="K7" s="93">
        <f t="shared" si="3"/>
        <v>7.7249999999999996</v>
      </c>
      <c r="L7" s="93">
        <f t="shared" si="3"/>
        <v>8.7629999999999999</v>
      </c>
      <c r="M7" s="93">
        <f t="shared" si="3"/>
        <v>10.939</v>
      </c>
      <c r="N7" s="93">
        <f t="shared" si="3"/>
        <v>11.01</v>
      </c>
      <c r="O7" s="93">
        <f t="shared" si="3"/>
        <v>12.254</v>
      </c>
      <c r="P7" s="93">
        <f t="shared" si="3"/>
        <v>13.189</v>
      </c>
      <c r="Q7" s="93">
        <f t="shared" si="3"/>
        <v>15.318000000000001</v>
      </c>
      <c r="R7" s="93">
        <f t="shared" si="3"/>
        <v>14.260000000000002</v>
      </c>
      <c r="S7" s="93">
        <f t="shared" si="3"/>
        <v>15.120999999999999</v>
      </c>
      <c r="T7" s="93">
        <f t="shared" si="3"/>
        <v>15.158000000000001</v>
      </c>
      <c r="U7" s="93">
        <f t="shared" si="3"/>
        <v>16.236999999999998</v>
      </c>
      <c r="V7" s="93">
        <f t="shared" si="3"/>
        <v>16.849</v>
      </c>
      <c r="W7" s="93">
        <f t="shared" si="3"/>
        <v>18.63</v>
      </c>
      <c r="X7" s="93">
        <f t="shared" si="3"/>
        <v>17.685000000000002</v>
      </c>
      <c r="Y7" s="93">
        <f t="shared" si="3"/>
        <v>22.972000000000001</v>
      </c>
      <c r="Z7" s="93">
        <f>SUM(Z5:Z6)</f>
        <v>19.814</v>
      </c>
      <c r="AA7" s="93">
        <f>SUM(AA5:AA6)</f>
        <v>24.158000000000001</v>
      </c>
      <c r="AB7" s="93">
        <f>SUM(AB5:AB6)</f>
        <v>29.878999999999998</v>
      </c>
      <c r="AC7" s="93">
        <f>SUM(AC5:AC6)</f>
        <v>32.091999999999999</v>
      </c>
      <c r="AD7" s="86">
        <f t="shared" si="1"/>
        <v>1.0740653971016434</v>
      </c>
      <c r="AF7" s="87"/>
      <c r="AG7" s="88"/>
      <c r="AH7" s="88"/>
      <c r="AI7" s="88"/>
    </row>
    <row r="8" spans="1:35" ht="16.149999999999999" customHeight="1" x14ac:dyDescent="0.3">
      <c r="A8" s="53" t="s">
        <v>14</v>
      </c>
      <c r="B8" s="94">
        <v>28.225000000000001</v>
      </c>
      <c r="C8" s="55">
        <v>0.13</v>
      </c>
      <c r="D8" s="95">
        <v>0.75</v>
      </c>
      <c r="E8" s="96">
        <v>0.77</v>
      </c>
      <c r="F8" s="96">
        <v>1.1499999999999999</v>
      </c>
      <c r="G8" s="97">
        <v>1.52</v>
      </c>
      <c r="H8" s="98">
        <v>2.34</v>
      </c>
      <c r="I8" s="99">
        <v>3.3</v>
      </c>
      <c r="J8" s="99">
        <v>3.5680000000000001</v>
      </c>
      <c r="K8" s="99">
        <v>4.1210000000000004</v>
      </c>
      <c r="L8" s="99">
        <v>5.64</v>
      </c>
      <c r="M8" s="99">
        <v>6.0259999999999998</v>
      </c>
      <c r="N8" s="100">
        <v>5.95</v>
      </c>
      <c r="O8" s="99">
        <v>6.3650000000000002</v>
      </c>
      <c r="P8" s="99">
        <v>6.4089999999999998</v>
      </c>
      <c r="Q8" s="99">
        <v>6.7519999999999998</v>
      </c>
      <c r="R8" s="99">
        <v>6.9240000000000004</v>
      </c>
      <c r="S8" s="99">
        <v>7.8390000000000004</v>
      </c>
      <c r="T8" s="99">
        <v>7.7670000000000003</v>
      </c>
      <c r="U8" s="99">
        <v>9.3759999999999994</v>
      </c>
      <c r="V8" s="99">
        <v>8.75</v>
      </c>
      <c r="W8" s="99">
        <v>8.1280000000000001</v>
      </c>
      <c r="X8" s="99">
        <v>9.6989999999999998</v>
      </c>
      <c r="Y8" s="99">
        <v>11.093</v>
      </c>
      <c r="Z8" s="99">
        <v>12.584</v>
      </c>
      <c r="AA8" s="99">
        <v>13.307</v>
      </c>
      <c r="AB8" s="99">
        <v>13.952</v>
      </c>
      <c r="AC8" s="99">
        <v>17.190000000000001</v>
      </c>
      <c r="AD8" s="86">
        <f t="shared" si="1"/>
        <v>1.2320814220183487</v>
      </c>
      <c r="AF8" s="101"/>
      <c r="AG8" s="88"/>
      <c r="AH8" s="88"/>
      <c r="AI8" s="88"/>
    </row>
    <row r="9" spans="1:35" ht="20.100000000000001" customHeight="1" x14ac:dyDescent="0.3">
      <c r="A9" s="61" t="s">
        <v>12</v>
      </c>
      <c r="B9" s="89"/>
      <c r="C9" s="63">
        <f t="shared" ref="C9:Y9" si="4">SUM(C7:C8)</f>
        <v>0.58000000000000007</v>
      </c>
      <c r="D9" s="90">
        <f t="shared" si="4"/>
        <v>1.72</v>
      </c>
      <c r="E9" s="91">
        <f t="shared" si="4"/>
        <v>1.98</v>
      </c>
      <c r="F9" s="91">
        <f t="shared" si="4"/>
        <v>3.6599999999999997</v>
      </c>
      <c r="G9" s="102">
        <f t="shared" si="4"/>
        <v>5.43</v>
      </c>
      <c r="H9" s="103">
        <f t="shared" si="4"/>
        <v>6.72</v>
      </c>
      <c r="I9" s="104">
        <f t="shared" si="4"/>
        <v>8.32</v>
      </c>
      <c r="J9" s="104">
        <f t="shared" si="4"/>
        <v>9.9949999999999992</v>
      </c>
      <c r="K9" s="104">
        <f t="shared" si="4"/>
        <v>11.846</v>
      </c>
      <c r="L9" s="104">
        <f t="shared" si="4"/>
        <v>14.402999999999999</v>
      </c>
      <c r="M9" s="104">
        <f t="shared" si="4"/>
        <v>16.965</v>
      </c>
      <c r="N9" s="104">
        <f t="shared" si="4"/>
        <v>16.96</v>
      </c>
      <c r="O9" s="104">
        <f t="shared" si="4"/>
        <v>18.619</v>
      </c>
      <c r="P9" s="104">
        <f t="shared" si="4"/>
        <v>19.597999999999999</v>
      </c>
      <c r="Q9" s="104">
        <f t="shared" si="4"/>
        <v>22.07</v>
      </c>
      <c r="R9" s="104">
        <f t="shared" si="4"/>
        <v>21.184000000000001</v>
      </c>
      <c r="S9" s="104">
        <f t="shared" si="4"/>
        <v>22.96</v>
      </c>
      <c r="T9" s="104">
        <f t="shared" si="4"/>
        <v>22.925000000000001</v>
      </c>
      <c r="U9" s="104">
        <f t="shared" si="4"/>
        <v>25.613</v>
      </c>
      <c r="V9" s="93">
        <f t="shared" si="4"/>
        <v>25.599</v>
      </c>
      <c r="W9" s="93">
        <f t="shared" si="4"/>
        <v>26.757999999999999</v>
      </c>
      <c r="X9" s="93">
        <f t="shared" si="4"/>
        <v>27.384</v>
      </c>
      <c r="Y9" s="93">
        <f t="shared" si="4"/>
        <v>34.064999999999998</v>
      </c>
      <c r="Z9" s="93">
        <f>SUM(Z7:Z8)</f>
        <v>32.397999999999996</v>
      </c>
      <c r="AA9" s="93">
        <f>SUM(AA7:AA8)</f>
        <v>37.465000000000003</v>
      </c>
      <c r="AB9" s="93">
        <f>SUM(AB7:AB8)</f>
        <v>43.830999999999996</v>
      </c>
      <c r="AC9" s="93">
        <f>SUM(AC7:AC8)</f>
        <v>49.281999999999996</v>
      </c>
      <c r="AD9" s="86">
        <f t="shared" si="1"/>
        <v>1.1243640345873924</v>
      </c>
      <c r="AF9" s="101"/>
      <c r="AG9" s="88"/>
      <c r="AH9" s="88"/>
      <c r="AI9" s="88"/>
    </row>
    <row r="10" spans="1:35" ht="16.149999999999999" customHeight="1" x14ac:dyDescent="0.3">
      <c r="A10" s="53" t="s">
        <v>15</v>
      </c>
      <c r="B10" s="94">
        <v>29.606999999999999</v>
      </c>
      <c r="C10" s="55">
        <v>0.35</v>
      </c>
      <c r="D10" s="95">
        <v>0.62</v>
      </c>
      <c r="E10" s="96">
        <v>0.64</v>
      </c>
      <c r="F10" s="96">
        <v>1</v>
      </c>
      <c r="G10" s="82">
        <v>1.71</v>
      </c>
      <c r="H10" s="95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>
        <v>13.814</v>
      </c>
      <c r="AD10" s="86">
        <f t="shared" si="1"/>
        <v>1.0417797888386124</v>
      </c>
      <c r="AF10" s="101"/>
      <c r="AG10" s="88"/>
    </row>
    <row r="11" spans="1:35" ht="20.100000000000001" customHeight="1" x14ac:dyDescent="0.3">
      <c r="A11" s="61" t="s">
        <v>12</v>
      </c>
      <c r="B11" s="89"/>
      <c r="C11" s="63">
        <f t="shared" ref="C11:Y11" si="5">SUM(C9:C10)</f>
        <v>0.93</v>
      </c>
      <c r="D11" s="90">
        <f t="shared" si="5"/>
        <v>2.34</v>
      </c>
      <c r="E11" s="91">
        <f t="shared" si="5"/>
        <v>2.62</v>
      </c>
      <c r="F11" s="91">
        <f t="shared" si="5"/>
        <v>4.66</v>
      </c>
      <c r="G11" s="92">
        <f t="shared" si="5"/>
        <v>7.14</v>
      </c>
      <c r="H11" s="90">
        <f t="shared" si="5"/>
        <v>8.9699999999999989</v>
      </c>
      <c r="I11" s="93">
        <f t="shared" si="5"/>
        <v>11.18</v>
      </c>
      <c r="J11" s="93">
        <f t="shared" si="5"/>
        <v>13.584999999999999</v>
      </c>
      <c r="K11" s="93">
        <f t="shared" si="5"/>
        <v>15.920999999999999</v>
      </c>
      <c r="L11" s="93">
        <f t="shared" si="5"/>
        <v>19.529999999999998</v>
      </c>
      <c r="M11" s="93">
        <f t="shared" si="5"/>
        <v>22.783000000000001</v>
      </c>
      <c r="N11" s="93">
        <f t="shared" si="5"/>
        <v>22.89</v>
      </c>
      <c r="O11" s="93">
        <f t="shared" si="5"/>
        <v>24.556000000000001</v>
      </c>
      <c r="P11" s="93">
        <f t="shared" si="5"/>
        <v>26.041999999999998</v>
      </c>
      <c r="Q11" s="93">
        <f t="shared" si="5"/>
        <v>29.379000000000001</v>
      </c>
      <c r="R11" s="93">
        <f t="shared" si="5"/>
        <v>28.853000000000002</v>
      </c>
      <c r="S11" s="104">
        <f t="shared" si="5"/>
        <v>31.004000000000001</v>
      </c>
      <c r="T11" s="104">
        <f t="shared" si="5"/>
        <v>30.57</v>
      </c>
      <c r="U11" s="104">
        <f t="shared" si="5"/>
        <v>34.061999999999998</v>
      </c>
      <c r="V11" s="93">
        <f t="shared" si="5"/>
        <v>34.515000000000001</v>
      </c>
      <c r="W11" s="93">
        <f t="shared" si="5"/>
        <v>35.226999999999997</v>
      </c>
      <c r="X11" s="93">
        <f t="shared" si="5"/>
        <v>37.424999999999997</v>
      </c>
      <c r="Y11" s="93">
        <f t="shared" si="5"/>
        <v>43.835999999999999</v>
      </c>
      <c r="Z11" s="93">
        <f>SUM(Z9:Z10)</f>
        <v>42.978999999999999</v>
      </c>
      <c r="AA11" s="93">
        <f>SUM(AA9:AA10)</f>
        <v>49.484000000000002</v>
      </c>
      <c r="AB11" s="93">
        <f>SUM(AB9:AB10)</f>
        <v>57.090999999999994</v>
      </c>
      <c r="AC11" s="93">
        <f>SUM(AC9:AC10)</f>
        <v>63.095999999999997</v>
      </c>
      <c r="AD11" s="86">
        <f t="shared" si="1"/>
        <v>1.1051829535303288</v>
      </c>
      <c r="AF11" s="87"/>
      <c r="AG11" s="88"/>
    </row>
    <row r="12" spans="1:35" ht="16.149999999999999" customHeight="1" x14ac:dyDescent="0.3">
      <c r="A12" s="53" t="s">
        <v>16</v>
      </c>
      <c r="B12" s="94">
        <v>31.042999999999999</v>
      </c>
      <c r="C12" s="55">
        <v>0.45</v>
      </c>
      <c r="D12" s="95">
        <v>0.46</v>
      </c>
      <c r="E12" s="96">
        <v>0.79</v>
      </c>
      <c r="F12" s="96">
        <v>0.98</v>
      </c>
      <c r="G12" s="82">
        <v>1.42</v>
      </c>
      <c r="H12" s="95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>
        <v>12.798</v>
      </c>
      <c r="AD12" s="86">
        <f t="shared" si="1"/>
        <v>0.9373077486450857</v>
      </c>
      <c r="AF12" s="101"/>
      <c r="AG12" s="88"/>
    </row>
    <row r="13" spans="1:35" ht="20.100000000000001" customHeight="1" x14ac:dyDescent="0.3">
      <c r="A13" s="61" t="s">
        <v>12</v>
      </c>
      <c r="B13" s="89"/>
      <c r="C13" s="63">
        <f t="shared" ref="C13:Z13" si="6">SUM(C11:C12)</f>
        <v>1.3800000000000001</v>
      </c>
      <c r="D13" s="90">
        <f t="shared" si="6"/>
        <v>2.8</v>
      </c>
      <c r="E13" s="91">
        <f t="shared" si="6"/>
        <v>3.41</v>
      </c>
      <c r="F13" s="91">
        <f t="shared" si="6"/>
        <v>5.6400000000000006</v>
      </c>
      <c r="G13" s="92">
        <f t="shared" si="6"/>
        <v>8.5599999999999987</v>
      </c>
      <c r="H13" s="90">
        <f t="shared" si="6"/>
        <v>10.959999999999999</v>
      </c>
      <c r="I13" s="90">
        <f t="shared" si="6"/>
        <v>14.18</v>
      </c>
      <c r="J13" s="93">
        <f t="shared" si="6"/>
        <v>17.344999999999999</v>
      </c>
      <c r="K13" s="93">
        <f t="shared" si="6"/>
        <v>20.055999999999997</v>
      </c>
      <c r="L13" s="93">
        <f t="shared" si="6"/>
        <v>24.340999999999998</v>
      </c>
      <c r="M13" s="93">
        <f t="shared" si="6"/>
        <v>27.833000000000002</v>
      </c>
      <c r="N13" s="93">
        <f t="shared" si="6"/>
        <v>28.65</v>
      </c>
      <c r="O13" s="93">
        <f t="shared" si="6"/>
        <v>30.889000000000003</v>
      </c>
      <c r="P13" s="93">
        <f t="shared" si="6"/>
        <v>32.680999999999997</v>
      </c>
      <c r="Q13" s="93">
        <f t="shared" si="6"/>
        <v>35.783000000000001</v>
      </c>
      <c r="R13" s="93">
        <f t="shared" si="6"/>
        <v>35.719000000000001</v>
      </c>
      <c r="S13" s="104">
        <f t="shared" si="6"/>
        <v>38.5</v>
      </c>
      <c r="T13" s="104">
        <f t="shared" si="6"/>
        <v>38.281999999999996</v>
      </c>
      <c r="U13" s="104">
        <f t="shared" si="6"/>
        <v>42.78</v>
      </c>
      <c r="V13" s="93">
        <f t="shared" si="6"/>
        <v>43.244</v>
      </c>
      <c r="W13" s="93">
        <f t="shared" si="6"/>
        <v>44.009</v>
      </c>
      <c r="X13" s="93">
        <f t="shared" si="6"/>
        <v>46.247</v>
      </c>
      <c r="Y13" s="93">
        <f t="shared" si="6"/>
        <v>54.000999999999998</v>
      </c>
      <c r="Z13" s="93">
        <f t="shared" si="6"/>
        <v>54.704000000000001</v>
      </c>
      <c r="AA13" s="93">
        <f>SUM(AA11:AA12)</f>
        <v>62.258000000000003</v>
      </c>
      <c r="AB13" s="93">
        <f>SUM(AB11:AB12)</f>
        <v>70.74499999999999</v>
      </c>
      <c r="AC13" s="93">
        <f>SUM(AC11:AC12)</f>
        <v>75.893999999999991</v>
      </c>
      <c r="AD13" s="86">
        <f t="shared" si="1"/>
        <v>1.0727825288006221</v>
      </c>
      <c r="AF13" s="87"/>
      <c r="AG13" s="88"/>
    </row>
    <row r="14" spans="1:35" ht="16.149999999999999" customHeight="1" x14ac:dyDescent="0.3">
      <c r="A14" s="53" t="s">
        <v>17</v>
      </c>
      <c r="B14" s="94">
        <v>29.597999999999999</v>
      </c>
      <c r="C14" s="55">
        <v>0.33</v>
      </c>
      <c r="D14" s="95">
        <v>0.4</v>
      </c>
      <c r="E14" s="96">
        <v>1.21</v>
      </c>
      <c r="F14" s="96">
        <v>1.23</v>
      </c>
      <c r="G14" s="82">
        <v>2.17</v>
      </c>
      <c r="H14" s="95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>
        <v>14.903</v>
      </c>
      <c r="AD14" s="86">
        <f t="shared" si="1"/>
        <v>1.1785686041913801</v>
      </c>
      <c r="AF14" s="87"/>
      <c r="AG14" s="88"/>
    </row>
    <row r="15" spans="1:35" ht="20.100000000000001" customHeight="1" x14ac:dyDescent="0.3">
      <c r="A15" s="61" t="s">
        <v>12</v>
      </c>
      <c r="B15" s="89"/>
      <c r="C15" s="63">
        <f t="shared" ref="C15:Z15" si="7">SUM(C13:C14)</f>
        <v>1.7100000000000002</v>
      </c>
      <c r="D15" s="90">
        <f t="shared" si="7"/>
        <v>3.1999999999999997</v>
      </c>
      <c r="E15" s="91">
        <f t="shared" si="7"/>
        <v>4.62</v>
      </c>
      <c r="F15" s="91">
        <f t="shared" si="7"/>
        <v>6.870000000000001</v>
      </c>
      <c r="G15" s="92">
        <f t="shared" si="7"/>
        <v>10.729999999999999</v>
      </c>
      <c r="H15" s="90">
        <f t="shared" si="7"/>
        <v>13.259999999999998</v>
      </c>
      <c r="I15" s="90">
        <f t="shared" si="7"/>
        <v>18.18</v>
      </c>
      <c r="J15" s="93">
        <f t="shared" si="7"/>
        <v>21.125</v>
      </c>
      <c r="K15" s="93">
        <f t="shared" si="7"/>
        <v>23.991999999999997</v>
      </c>
      <c r="L15" s="93">
        <f t="shared" si="7"/>
        <v>29.759999999999998</v>
      </c>
      <c r="M15" s="93">
        <f t="shared" si="7"/>
        <v>33.456000000000003</v>
      </c>
      <c r="N15" s="93">
        <f t="shared" si="7"/>
        <v>34.79</v>
      </c>
      <c r="O15" s="93">
        <f t="shared" si="7"/>
        <v>37.931000000000004</v>
      </c>
      <c r="P15" s="93">
        <f t="shared" si="7"/>
        <v>40.822999999999993</v>
      </c>
      <c r="Q15" s="93">
        <f t="shared" si="7"/>
        <v>42.286999999999999</v>
      </c>
      <c r="R15" s="93">
        <f t="shared" si="7"/>
        <v>43.151000000000003</v>
      </c>
      <c r="S15" s="104">
        <f t="shared" si="7"/>
        <v>47.224000000000004</v>
      </c>
      <c r="T15" s="104">
        <f t="shared" si="7"/>
        <v>45.958999999999996</v>
      </c>
      <c r="U15" s="104">
        <f t="shared" si="7"/>
        <v>51.273000000000003</v>
      </c>
      <c r="V15" s="93">
        <f t="shared" si="7"/>
        <v>51.32</v>
      </c>
      <c r="W15" s="93">
        <f t="shared" si="7"/>
        <v>52.658999999999999</v>
      </c>
      <c r="X15" s="93">
        <f t="shared" si="7"/>
        <v>56.116999999999997</v>
      </c>
      <c r="Y15" s="93">
        <f t="shared" si="7"/>
        <v>65.146000000000001</v>
      </c>
      <c r="Z15" s="93">
        <f t="shared" si="7"/>
        <v>67.141000000000005</v>
      </c>
      <c r="AA15" s="93">
        <f>SUM(AA13:AA14)</f>
        <v>73.790000000000006</v>
      </c>
      <c r="AB15" s="93">
        <f>SUM(AB13:AB14)</f>
        <v>83.389999999999986</v>
      </c>
      <c r="AC15" s="93">
        <f>SUM(AC13:AC14)</f>
        <v>90.796999999999997</v>
      </c>
      <c r="AD15" s="86">
        <f t="shared" si="1"/>
        <v>1.0888235999520328</v>
      </c>
      <c r="AF15" s="87"/>
      <c r="AG15" s="88"/>
    </row>
    <row r="16" spans="1:35" ht="16.149999999999999" customHeight="1" x14ac:dyDescent="0.3">
      <c r="A16" s="53" t="s">
        <v>18</v>
      </c>
      <c r="B16" s="95">
        <v>30.734999999999999</v>
      </c>
      <c r="C16" s="55">
        <v>0.38</v>
      </c>
      <c r="D16" s="95">
        <v>0.33</v>
      </c>
      <c r="E16" s="96">
        <v>1.07</v>
      </c>
      <c r="F16" s="96">
        <v>1.36</v>
      </c>
      <c r="G16" s="82">
        <v>1.79</v>
      </c>
      <c r="H16" s="95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>
        <v>15.443</v>
      </c>
      <c r="AD16" s="86">
        <f t="shared" si="1"/>
        <v>1.0855475889216926</v>
      </c>
      <c r="AF16" s="87"/>
      <c r="AG16" s="88"/>
    </row>
    <row r="17" spans="1:36" ht="20.100000000000001" customHeight="1" x14ac:dyDescent="0.3">
      <c r="A17" s="61" t="s">
        <v>12</v>
      </c>
      <c r="B17" s="90">
        <f>SUM(B16)</f>
        <v>30.734999999999999</v>
      </c>
      <c r="C17" s="63">
        <f>SUM(C15:C16)</f>
        <v>2.0900000000000003</v>
      </c>
      <c r="D17" s="90">
        <f>SUM(D15:D16)</f>
        <v>3.53</v>
      </c>
      <c r="E17" s="91">
        <f>SUM(E15:E16)</f>
        <v>5.69</v>
      </c>
      <c r="F17" s="91">
        <f>0+(SUM(F15:F16))</f>
        <v>8.23</v>
      </c>
      <c r="G17" s="92">
        <f t="shared" ref="G17:Z17" si="8">SUM(G15:G16)</f>
        <v>12.52</v>
      </c>
      <c r="H17" s="90">
        <f t="shared" si="8"/>
        <v>15.579999999999998</v>
      </c>
      <c r="I17" s="90">
        <f t="shared" si="8"/>
        <v>21.25</v>
      </c>
      <c r="J17" s="93">
        <f t="shared" si="8"/>
        <v>24.495000000000001</v>
      </c>
      <c r="K17" s="93">
        <f t="shared" si="8"/>
        <v>28.401999999999997</v>
      </c>
      <c r="L17" s="93">
        <f t="shared" si="8"/>
        <v>35.439</v>
      </c>
      <c r="M17" s="93">
        <f t="shared" si="8"/>
        <v>38.944000000000003</v>
      </c>
      <c r="N17" s="93">
        <f t="shared" si="8"/>
        <v>40.36</v>
      </c>
      <c r="O17" s="93">
        <f t="shared" si="8"/>
        <v>43.563000000000002</v>
      </c>
      <c r="P17" s="93">
        <f t="shared" si="8"/>
        <v>46.984999999999992</v>
      </c>
      <c r="Q17" s="93">
        <f t="shared" si="8"/>
        <v>49.019999999999996</v>
      </c>
      <c r="R17" s="93">
        <f t="shared" si="8"/>
        <v>50.976000000000006</v>
      </c>
      <c r="S17" s="93">
        <f t="shared" si="8"/>
        <v>54.580000000000005</v>
      </c>
      <c r="T17" s="93">
        <f t="shared" si="8"/>
        <v>52.715199999999996</v>
      </c>
      <c r="U17" s="104">
        <f t="shared" si="8"/>
        <v>58.738</v>
      </c>
      <c r="V17" s="93">
        <f t="shared" si="8"/>
        <v>59.7</v>
      </c>
      <c r="W17" s="93">
        <f t="shared" si="8"/>
        <v>61.807000000000002</v>
      </c>
      <c r="X17" s="93">
        <f t="shared" si="8"/>
        <v>65.846999999999994</v>
      </c>
      <c r="Y17" s="93">
        <f t="shared" si="8"/>
        <v>74.533000000000001</v>
      </c>
      <c r="Z17" s="93">
        <f t="shared" si="8"/>
        <v>77.707999999999998</v>
      </c>
      <c r="AA17" s="93">
        <f>SUM(AA15:AA16)</f>
        <v>85.428000000000011</v>
      </c>
      <c r="AB17" s="93">
        <f>SUM(AB15:AB16)</f>
        <v>97.615999999999985</v>
      </c>
      <c r="AC17" s="93">
        <f>SUM(AC15:AC16)</f>
        <v>106.24</v>
      </c>
      <c r="AD17" s="86">
        <f t="shared" si="1"/>
        <v>1.0883461727585644</v>
      </c>
      <c r="AF17" s="87"/>
      <c r="AG17" s="88"/>
    </row>
    <row r="18" spans="1:36" ht="16.149999999999999" customHeight="1" x14ac:dyDescent="0.3">
      <c r="A18" s="53" t="s">
        <v>19</v>
      </c>
      <c r="B18" s="95">
        <v>30.13</v>
      </c>
      <c r="C18" s="55">
        <v>0.51</v>
      </c>
      <c r="D18" s="95">
        <v>0.45</v>
      </c>
      <c r="E18" s="96">
        <v>1.04</v>
      </c>
      <c r="F18" s="96">
        <v>1.21</v>
      </c>
      <c r="G18" s="82">
        <v>1.56</v>
      </c>
      <c r="H18" s="95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>
        <v>14.154999999999999</v>
      </c>
      <c r="AD18" s="86">
        <f t="shared" si="1"/>
        <v>1.0782297379646557</v>
      </c>
      <c r="AF18" s="87"/>
      <c r="AG18" s="88"/>
      <c r="AH18" s="88"/>
      <c r="AI18" s="88"/>
    </row>
    <row r="19" spans="1:36" ht="20.100000000000001" customHeight="1" x14ac:dyDescent="0.3">
      <c r="A19" s="61" t="s">
        <v>12</v>
      </c>
      <c r="B19" s="90">
        <f>SUM(B17:B18)</f>
        <v>60.864999999999995</v>
      </c>
      <c r="C19" s="63">
        <f>SUM(C17:C18)</f>
        <v>2.6000000000000005</v>
      </c>
      <c r="D19" s="90">
        <f>SUM(D17:D18)</f>
        <v>3.98</v>
      </c>
      <c r="E19" s="91">
        <f>SUM(E17:E18)</f>
        <v>6.73</v>
      </c>
      <c r="F19" s="91">
        <f>0+(SUM(F17:F18))</f>
        <v>9.4400000000000013</v>
      </c>
      <c r="G19" s="92">
        <f t="shared" ref="G19:Y19" si="9">SUM(G17:G18)</f>
        <v>14.08</v>
      </c>
      <c r="H19" s="90">
        <f t="shared" si="9"/>
        <v>17.549999999999997</v>
      </c>
      <c r="I19" s="90">
        <f t="shared" si="9"/>
        <v>24.64</v>
      </c>
      <c r="J19" s="93">
        <f t="shared" si="9"/>
        <v>28.125</v>
      </c>
      <c r="K19" s="93">
        <f t="shared" si="9"/>
        <v>32.580999999999996</v>
      </c>
      <c r="L19" s="93">
        <f t="shared" si="9"/>
        <v>39.900999999999996</v>
      </c>
      <c r="M19" s="93">
        <f t="shared" si="9"/>
        <v>43.575541000000001</v>
      </c>
      <c r="N19" s="93">
        <f t="shared" si="9"/>
        <v>46.61</v>
      </c>
      <c r="O19" s="93">
        <f t="shared" si="9"/>
        <v>49.128</v>
      </c>
      <c r="P19" s="93">
        <f t="shared" si="9"/>
        <v>54.045999999999992</v>
      </c>
      <c r="Q19" s="93">
        <f t="shared" si="9"/>
        <v>55.334999999999994</v>
      </c>
      <c r="R19" s="93">
        <f t="shared" si="9"/>
        <v>57.652000000000008</v>
      </c>
      <c r="S19" s="93">
        <f t="shared" si="9"/>
        <v>62.045000000000002</v>
      </c>
      <c r="T19" s="93">
        <f t="shared" si="9"/>
        <v>59.756199999999993</v>
      </c>
      <c r="U19" s="104">
        <f t="shared" si="9"/>
        <v>67.427999999999997</v>
      </c>
      <c r="V19" s="93">
        <f t="shared" si="9"/>
        <v>67.561000000000007</v>
      </c>
      <c r="W19" s="93">
        <f t="shared" si="9"/>
        <v>69.644000000000005</v>
      </c>
      <c r="X19" s="93">
        <f t="shared" si="9"/>
        <v>74.85199999999999</v>
      </c>
      <c r="Y19" s="93">
        <f t="shared" si="9"/>
        <v>84.200999999999993</v>
      </c>
      <c r="Z19" s="93">
        <f>SUM(Z17:Z18)</f>
        <v>89.084000000000003</v>
      </c>
      <c r="AA19" s="93">
        <f>SUM(AA17:AA18)</f>
        <v>98.048000000000016</v>
      </c>
      <c r="AB19" s="93">
        <f>SUM(AB17:AB18)</f>
        <v>110.74399999999999</v>
      </c>
      <c r="AC19" s="93">
        <f>SUM(AC17:AC18)</f>
        <v>120.395</v>
      </c>
      <c r="AD19" s="86">
        <f t="shared" si="1"/>
        <v>1.0871469334681789</v>
      </c>
      <c r="AF19" s="87"/>
      <c r="AG19" s="88"/>
      <c r="AH19" s="88"/>
      <c r="AI19" s="88"/>
      <c r="AJ19" s="25"/>
    </row>
    <row r="20" spans="1:36" ht="16.149999999999999" customHeight="1" x14ac:dyDescent="0.3">
      <c r="A20" s="53" t="s">
        <v>20</v>
      </c>
      <c r="B20" s="95">
        <v>28.919</v>
      </c>
      <c r="C20" s="55">
        <v>0.32</v>
      </c>
      <c r="D20" s="95">
        <v>0.42</v>
      </c>
      <c r="E20" s="96">
        <v>1.04</v>
      </c>
      <c r="F20" s="96">
        <v>1.48</v>
      </c>
      <c r="G20" s="82">
        <v>2.46</v>
      </c>
      <c r="H20" s="95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>
        <v>14.669</v>
      </c>
      <c r="AD20" s="86">
        <f t="shared" si="1"/>
        <v>1.2337258200168209</v>
      </c>
      <c r="AF20" s="87"/>
      <c r="AG20" s="88"/>
      <c r="AH20" s="88"/>
      <c r="AI20" s="88"/>
    </row>
    <row r="21" spans="1:36" ht="20.100000000000001" customHeight="1" x14ac:dyDescent="0.3">
      <c r="A21" s="61" t="s">
        <v>12</v>
      </c>
      <c r="B21" s="90">
        <f t="shared" ref="B21:Y21" si="10">SUM(B19:B20)</f>
        <v>89.783999999999992</v>
      </c>
      <c r="C21" s="63">
        <f t="shared" si="10"/>
        <v>2.9200000000000004</v>
      </c>
      <c r="D21" s="90">
        <f t="shared" si="10"/>
        <v>4.4000000000000004</v>
      </c>
      <c r="E21" s="91">
        <f t="shared" si="10"/>
        <v>7.7700000000000005</v>
      </c>
      <c r="F21" s="91">
        <f t="shared" si="10"/>
        <v>10.920000000000002</v>
      </c>
      <c r="G21" s="92">
        <f t="shared" si="10"/>
        <v>16.54</v>
      </c>
      <c r="H21" s="90">
        <f t="shared" si="10"/>
        <v>19.509999999999998</v>
      </c>
      <c r="I21" s="90">
        <f t="shared" si="10"/>
        <v>27.78</v>
      </c>
      <c r="J21" s="93">
        <f t="shared" si="10"/>
        <v>31.555</v>
      </c>
      <c r="K21" s="93">
        <f t="shared" si="10"/>
        <v>36.428999999999995</v>
      </c>
      <c r="L21" s="93">
        <f t="shared" si="10"/>
        <v>44.405999999999999</v>
      </c>
      <c r="M21" s="93">
        <f t="shared" si="10"/>
        <v>47.805541000000005</v>
      </c>
      <c r="N21" s="93">
        <f t="shared" si="10"/>
        <v>52.83</v>
      </c>
      <c r="O21" s="93">
        <f t="shared" si="10"/>
        <v>54.383000000000003</v>
      </c>
      <c r="P21" s="93">
        <f t="shared" si="10"/>
        <v>59.54999999999999</v>
      </c>
      <c r="Q21" s="93">
        <f t="shared" si="10"/>
        <v>61.505999999999993</v>
      </c>
      <c r="R21" s="93">
        <f t="shared" si="10"/>
        <v>63.737000000000009</v>
      </c>
      <c r="S21" s="93">
        <f t="shared" si="10"/>
        <v>70.143000000000001</v>
      </c>
      <c r="T21" s="93">
        <f t="shared" si="10"/>
        <v>66.476199999999992</v>
      </c>
      <c r="U21" s="104">
        <f t="shared" si="10"/>
        <v>74.619</v>
      </c>
      <c r="V21" s="93">
        <f t="shared" si="10"/>
        <v>75.359000000000009</v>
      </c>
      <c r="W21" s="93">
        <f t="shared" si="10"/>
        <v>77.568000000000012</v>
      </c>
      <c r="X21" s="93">
        <f t="shared" si="10"/>
        <v>83.768999999999991</v>
      </c>
      <c r="Y21" s="93">
        <f t="shared" si="10"/>
        <v>93.501999999999995</v>
      </c>
      <c r="Z21" s="93">
        <f>SUM(Z19:Z20)</f>
        <v>99.653999999999996</v>
      </c>
      <c r="AA21" s="93">
        <f>SUM(AA19:AA20)</f>
        <v>109.06100000000002</v>
      </c>
      <c r="AB21" s="93">
        <f>SUM(AB19:AB20)</f>
        <v>122.63399999999999</v>
      </c>
      <c r="AC21" s="93">
        <f>SUM(AC19:AC20)</f>
        <v>135.06399999999999</v>
      </c>
      <c r="AD21" s="86">
        <f t="shared" si="1"/>
        <v>1.1013585139520852</v>
      </c>
      <c r="AF21" s="87"/>
      <c r="AG21" s="88"/>
      <c r="AH21" s="88"/>
      <c r="AI21" s="88"/>
    </row>
    <row r="22" spans="1:36" ht="16.149999999999999" customHeight="1" x14ac:dyDescent="0.3">
      <c r="A22" s="53" t="s">
        <v>21</v>
      </c>
      <c r="B22" s="95">
        <v>31.588000000000001</v>
      </c>
      <c r="C22" s="55">
        <v>0.27</v>
      </c>
      <c r="D22" s="95">
        <v>0.37</v>
      </c>
      <c r="E22" s="96">
        <v>0.68</v>
      </c>
      <c r="F22" s="96">
        <v>1.54</v>
      </c>
      <c r="G22" s="82">
        <v>1.99</v>
      </c>
      <c r="H22" s="95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/>
      <c r="AD22" s="86">
        <f t="shared" si="1"/>
        <v>0</v>
      </c>
      <c r="AF22" s="87"/>
      <c r="AG22" s="88"/>
      <c r="AH22" s="88"/>
      <c r="AI22" s="88"/>
    </row>
    <row r="23" spans="1:36" ht="20.100000000000001" customHeight="1" x14ac:dyDescent="0.3">
      <c r="A23" s="61" t="s">
        <v>12</v>
      </c>
      <c r="B23" s="90">
        <f t="shared" ref="B23:Y23" si="11">SUM(B21:B22)</f>
        <v>121.37199999999999</v>
      </c>
      <c r="C23" s="63">
        <f t="shared" si="11"/>
        <v>3.1900000000000004</v>
      </c>
      <c r="D23" s="90">
        <f t="shared" si="11"/>
        <v>4.7700000000000005</v>
      </c>
      <c r="E23" s="91">
        <f t="shared" si="11"/>
        <v>8.4500000000000011</v>
      </c>
      <c r="F23" s="91">
        <f t="shared" si="11"/>
        <v>12.46</v>
      </c>
      <c r="G23" s="92">
        <f t="shared" si="11"/>
        <v>18.529999999999998</v>
      </c>
      <c r="H23" s="90">
        <f t="shared" si="11"/>
        <v>21.38</v>
      </c>
      <c r="I23" s="90">
        <f t="shared" si="11"/>
        <v>31.187000000000001</v>
      </c>
      <c r="J23" s="90">
        <f t="shared" si="11"/>
        <v>35.454999999999998</v>
      </c>
      <c r="K23" s="90">
        <f t="shared" si="11"/>
        <v>41.252999999999993</v>
      </c>
      <c r="L23" s="90">
        <f t="shared" si="11"/>
        <v>49.646999999999998</v>
      </c>
      <c r="M23" s="90">
        <f t="shared" si="11"/>
        <v>52.225541000000007</v>
      </c>
      <c r="N23" s="90">
        <f t="shared" si="11"/>
        <v>58.04</v>
      </c>
      <c r="O23" s="90">
        <f t="shared" si="11"/>
        <v>59.945</v>
      </c>
      <c r="P23" s="90">
        <f t="shared" si="11"/>
        <v>66.395999999999987</v>
      </c>
      <c r="Q23" s="90">
        <f t="shared" si="11"/>
        <v>69.083999999999989</v>
      </c>
      <c r="R23" s="90">
        <f t="shared" si="11"/>
        <v>70.211000000000013</v>
      </c>
      <c r="S23" s="90">
        <f t="shared" si="11"/>
        <v>77.304000000000002</v>
      </c>
      <c r="T23" s="90">
        <f t="shared" si="11"/>
        <v>73.339199999999991</v>
      </c>
      <c r="U23" s="104">
        <f t="shared" si="11"/>
        <v>83.301999999999992</v>
      </c>
      <c r="V23" s="93">
        <f t="shared" si="11"/>
        <v>83.656000000000006</v>
      </c>
      <c r="W23" s="93">
        <f t="shared" si="11"/>
        <v>85.996000000000009</v>
      </c>
      <c r="X23" s="93">
        <f t="shared" si="11"/>
        <v>92.8</v>
      </c>
      <c r="Y23" s="93">
        <f t="shared" si="11"/>
        <v>103.09099999999999</v>
      </c>
      <c r="Z23" s="93">
        <f>SUM(Z21:Z22)</f>
        <v>111.39399999999999</v>
      </c>
      <c r="AA23" s="93">
        <f>SUM(AA21:AA22)</f>
        <v>122.99100000000001</v>
      </c>
      <c r="AB23" s="93">
        <f>SUM(AB21:AB22)</f>
        <v>136.86999999999998</v>
      </c>
      <c r="AC23" s="93"/>
      <c r="AD23" s="86">
        <f t="shared" si="1"/>
        <v>0</v>
      </c>
      <c r="AF23" s="87"/>
      <c r="AG23" s="105"/>
      <c r="AH23" s="88"/>
      <c r="AI23" s="88"/>
    </row>
    <row r="24" spans="1:36" ht="16.149999999999999" customHeight="1" x14ac:dyDescent="0.3">
      <c r="A24" s="53" t="s">
        <v>22</v>
      </c>
      <c r="B24" s="95">
        <v>30.951000000000001</v>
      </c>
      <c r="C24" s="55">
        <v>0.42</v>
      </c>
      <c r="D24" s="95">
        <v>0.46</v>
      </c>
      <c r="E24" s="96">
        <v>0.63</v>
      </c>
      <c r="F24" s="96">
        <v>1.31</v>
      </c>
      <c r="G24" s="82">
        <v>2.15</v>
      </c>
      <c r="H24" s="95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/>
      <c r="AD24" s="86">
        <f t="shared" si="1"/>
        <v>0</v>
      </c>
      <c r="AF24" s="87"/>
      <c r="AG24" s="88"/>
      <c r="AH24" s="88"/>
      <c r="AI24" s="88"/>
    </row>
    <row r="25" spans="1:36" ht="20.100000000000001" customHeight="1" x14ac:dyDescent="0.3">
      <c r="A25" s="61" t="s">
        <v>12</v>
      </c>
      <c r="B25" s="90">
        <f t="shared" ref="B25:Y25" si="12">SUM(B23:B24)</f>
        <v>152.32299999999998</v>
      </c>
      <c r="C25" s="63">
        <f t="shared" si="12"/>
        <v>3.6100000000000003</v>
      </c>
      <c r="D25" s="90">
        <f t="shared" si="12"/>
        <v>5.23</v>
      </c>
      <c r="E25" s="91">
        <f t="shared" si="12"/>
        <v>9.0800000000000018</v>
      </c>
      <c r="F25" s="91">
        <f t="shared" si="12"/>
        <v>13.770000000000001</v>
      </c>
      <c r="G25" s="92">
        <f t="shared" si="12"/>
        <v>20.679999999999996</v>
      </c>
      <c r="H25" s="90">
        <f t="shared" si="12"/>
        <v>23.529999999999998</v>
      </c>
      <c r="I25" s="90">
        <f t="shared" si="12"/>
        <v>34.567999999999998</v>
      </c>
      <c r="J25" s="90">
        <f t="shared" si="12"/>
        <v>39.354999999999997</v>
      </c>
      <c r="K25" s="90">
        <f t="shared" si="12"/>
        <v>45.291999999999994</v>
      </c>
      <c r="L25" s="90">
        <f t="shared" si="12"/>
        <v>54.128</v>
      </c>
      <c r="M25" s="90">
        <f t="shared" si="12"/>
        <v>57.755541000000008</v>
      </c>
      <c r="N25" s="90">
        <f t="shared" si="12"/>
        <v>64.86</v>
      </c>
      <c r="O25" s="90">
        <f t="shared" si="12"/>
        <v>66.546999999999997</v>
      </c>
      <c r="P25" s="90">
        <f t="shared" si="12"/>
        <v>73.337999999999994</v>
      </c>
      <c r="Q25" s="90">
        <f t="shared" si="12"/>
        <v>75.453999999999994</v>
      </c>
      <c r="R25" s="90">
        <f t="shared" si="12"/>
        <v>77.129000000000019</v>
      </c>
      <c r="S25" s="90">
        <f t="shared" si="12"/>
        <v>84.486999999999995</v>
      </c>
      <c r="T25" s="90">
        <f t="shared" si="12"/>
        <v>80.784199999999998</v>
      </c>
      <c r="U25" s="104">
        <f t="shared" si="12"/>
        <v>91.60199999999999</v>
      </c>
      <c r="V25" s="104">
        <f t="shared" si="12"/>
        <v>91.568000000000012</v>
      </c>
      <c r="W25" s="104">
        <f t="shared" si="12"/>
        <v>93.366000000000014</v>
      </c>
      <c r="X25" s="104">
        <f t="shared" si="12"/>
        <v>102.19499999999999</v>
      </c>
      <c r="Y25" s="104">
        <f t="shared" si="12"/>
        <v>114.149</v>
      </c>
      <c r="Z25" s="104">
        <f>SUM(Z23:Z24)</f>
        <v>123.85999999999999</v>
      </c>
      <c r="AA25" s="104">
        <f>SUM(AA23:AA24)</f>
        <v>136.89000000000001</v>
      </c>
      <c r="AB25" s="104">
        <f>SUM(AB23:AB24)</f>
        <v>151.21099999999998</v>
      </c>
      <c r="AC25" s="104"/>
      <c r="AD25" s="86">
        <f t="shared" si="1"/>
        <v>0</v>
      </c>
      <c r="AF25" s="87"/>
      <c r="AG25" s="88"/>
      <c r="AH25" s="88"/>
      <c r="AI25" s="88"/>
    </row>
    <row r="26" spans="1:36" ht="16.149999999999999" customHeight="1" x14ac:dyDescent="0.3">
      <c r="A26" s="69" t="s">
        <v>23</v>
      </c>
      <c r="B26" s="106">
        <v>33.200000000000003</v>
      </c>
      <c r="C26" s="70">
        <v>0.45</v>
      </c>
      <c r="D26" s="106">
        <v>0.49</v>
      </c>
      <c r="E26" s="107">
        <v>0.86</v>
      </c>
      <c r="F26" s="107">
        <v>1.68</v>
      </c>
      <c r="G26" s="70">
        <v>2.16</v>
      </c>
      <c r="H26" s="106">
        <v>2.4300000000000002</v>
      </c>
      <c r="I26" s="108">
        <v>3.427</v>
      </c>
      <c r="J26" s="108">
        <v>4.1920000000000002</v>
      </c>
      <c r="K26" s="108">
        <v>5.6070000000000002</v>
      </c>
      <c r="L26" s="108">
        <v>5.5670000000000002</v>
      </c>
      <c r="M26" s="108">
        <v>5.9240000000000004</v>
      </c>
      <c r="N26" s="108">
        <v>6.83</v>
      </c>
      <c r="O26" s="108">
        <v>6.48</v>
      </c>
      <c r="P26" s="108">
        <v>8.2639999999999993</v>
      </c>
      <c r="Q26" s="108">
        <v>7.7279999999999998</v>
      </c>
      <c r="R26" s="108">
        <v>7.9560000000000004</v>
      </c>
      <c r="S26" s="108">
        <v>7.9009999999999998</v>
      </c>
      <c r="T26" s="108">
        <v>7.7530000000000001</v>
      </c>
      <c r="U26" s="108">
        <v>7.524</v>
      </c>
      <c r="V26" s="108">
        <v>9.3030000000000008</v>
      </c>
      <c r="W26" s="108">
        <v>9.9410000000000007</v>
      </c>
      <c r="X26" s="108">
        <v>11.965999999999999</v>
      </c>
      <c r="Y26" s="108">
        <v>11.411</v>
      </c>
      <c r="Z26" s="108">
        <v>11.647</v>
      </c>
      <c r="AA26" s="108">
        <v>12.798999999999999</v>
      </c>
      <c r="AB26" s="108">
        <v>16.576000000000001</v>
      </c>
      <c r="AC26" s="108"/>
      <c r="AD26" s="86">
        <f t="shared" si="1"/>
        <v>0</v>
      </c>
      <c r="AF26" s="87"/>
      <c r="AG26" s="88"/>
      <c r="AH26" s="88"/>
      <c r="AI26" s="88"/>
    </row>
    <row r="27" spans="1:36" ht="24.95" customHeight="1" x14ac:dyDescent="0.3">
      <c r="A27" s="61" t="s">
        <v>24</v>
      </c>
      <c r="B27" s="63">
        <f t="shared" ref="B27:G27" si="13">SUM(B25:B26)</f>
        <v>185.52299999999997</v>
      </c>
      <c r="C27" s="90">
        <f t="shared" si="13"/>
        <v>4.0600000000000005</v>
      </c>
      <c r="D27" s="92">
        <f t="shared" si="13"/>
        <v>5.7200000000000006</v>
      </c>
      <c r="E27" s="90">
        <f t="shared" si="13"/>
        <v>9.9400000000000013</v>
      </c>
      <c r="F27" s="109">
        <f t="shared" si="13"/>
        <v>15.450000000000001</v>
      </c>
      <c r="G27" s="110">
        <f t="shared" si="13"/>
        <v>22.839999999999996</v>
      </c>
      <c r="H27" s="90">
        <f t="shared" ref="H27:AB27" si="14">H4+H6+H8+H10+H12+H14+H16+H18+H20+H22+H24+H26</f>
        <v>25.959999999999997</v>
      </c>
      <c r="I27" s="90">
        <f t="shared" si="14"/>
        <v>37.994999999999997</v>
      </c>
      <c r="J27" s="90">
        <f t="shared" si="14"/>
        <v>43.546999999999997</v>
      </c>
      <c r="K27" s="90">
        <f t="shared" si="14"/>
        <v>50.898999999999994</v>
      </c>
      <c r="L27" s="90">
        <f t="shared" si="14"/>
        <v>59.695</v>
      </c>
      <c r="M27" s="90">
        <f t="shared" si="14"/>
        <v>63.679541000000008</v>
      </c>
      <c r="N27" s="90">
        <f t="shared" si="14"/>
        <v>71.69</v>
      </c>
      <c r="O27" s="90">
        <f t="shared" si="14"/>
        <v>73.027000000000001</v>
      </c>
      <c r="P27" s="90">
        <f t="shared" si="14"/>
        <v>81.60199999999999</v>
      </c>
      <c r="Q27" s="90">
        <f t="shared" si="14"/>
        <v>83.181999999999988</v>
      </c>
      <c r="R27" s="90">
        <f t="shared" si="14"/>
        <v>85.085000000000022</v>
      </c>
      <c r="S27" s="90">
        <f t="shared" si="14"/>
        <v>92.387999999999991</v>
      </c>
      <c r="T27" s="90">
        <f t="shared" si="14"/>
        <v>88.537199999999999</v>
      </c>
      <c r="U27" s="90">
        <f t="shared" si="14"/>
        <v>99.125999999999991</v>
      </c>
      <c r="V27" s="90">
        <f t="shared" si="14"/>
        <v>100.87100000000001</v>
      </c>
      <c r="W27" s="90">
        <f t="shared" si="14"/>
        <v>103.30700000000002</v>
      </c>
      <c r="X27" s="90">
        <f t="shared" si="14"/>
        <v>114.16099999999999</v>
      </c>
      <c r="Y27" s="90">
        <f t="shared" si="14"/>
        <v>125.56</v>
      </c>
      <c r="Z27" s="90">
        <f t="shared" si="14"/>
        <v>135.50699999999998</v>
      </c>
      <c r="AA27" s="90">
        <f t="shared" si="14"/>
        <v>149.68900000000002</v>
      </c>
      <c r="AB27" s="90">
        <f t="shared" si="14"/>
        <v>167.78699999999998</v>
      </c>
      <c r="AC27" s="90">
        <f>SUM(AB27*AD17)</f>
        <v>182.61033928864123</v>
      </c>
      <c r="AD27" s="33" t="s">
        <v>25</v>
      </c>
      <c r="AF27" s="25"/>
      <c r="AG27" s="88"/>
      <c r="AH27" s="88"/>
      <c r="AI27" s="88"/>
    </row>
    <row r="28" spans="1:36" ht="16.5" x14ac:dyDescent="0.3">
      <c r="A28" s="74"/>
      <c r="B28" s="75"/>
      <c r="C28" s="75"/>
      <c r="D28" s="86">
        <f t="shared" ref="D28:AC28" si="15">SUM(D27/C27)</f>
        <v>1.4088669950738917</v>
      </c>
      <c r="E28" s="86">
        <f t="shared" si="15"/>
        <v>1.7377622377622377</v>
      </c>
      <c r="F28" s="86">
        <f t="shared" si="15"/>
        <v>1.5543259557344062</v>
      </c>
      <c r="G28" s="86">
        <f t="shared" si="15"/>
        <v>1.4783171521035596</v>
      </c>
      <c r="H28" s="86">
        <f t="shared" si="15"/>
        <v>1.1366024518388793</v>
      </c>
      <c r="I28" s="86">
        <f t="shared" si="15"/>
        <v>1.4635978428351311</v>
      </c>
      <c r="J28" s="86">
        <f t="shared" si="15"/>
        <v>1.1461244900644822</v>
      </c>
      <c r="K28" s="86">
        <f t="shared" si="15"/>
        <v>1.168829081222587</v>
      </c>
      <c r="L28" s="86">
        <f t="shared" si="15"/>
        <v>1.1728128253993204</v>
      </c>
      <c r="M28" s="86">
        <f t="shared" si="15"/>
        <v>1.0667483206298687</v>
      </c>
      <c r="N28" s="86">
        <f t="shared" si="15"/>
        <v>1.1257932905012615</v>
      </c>
      <c r="O28" s="86">
        <f t="shared" si="15"/>
        <v>1.0186497419444833</v>
      </c>
      <c r="P28" s="86">
        <f t="shared" si="15"/>
        <v>1.1174223232503044</v>
      </c>
      <c r="Q28" s="86">
        <f t="shared" si="15"/>
        <v>1.0193622705325849</v>
      </c>
      <c r="R28" s="86">
        <f t="shared" si="15"/>
        <v>1.0228775456228516</v>
      </c>
      <c r="S28" s="86">
        <f t="shared" si="15"/>
        <v>1.0858318152435795</v>
      </c>
      <c r="T28" s="86">
        <f t="shared" si="15"/>
        <v>0.95831926224184971</v>
      </c>
      <c r="U28" s="86">
        <f t="shared" si="15"/>
        <v>1.1195971862674672</v>
      </c>
      <c r="V28" s="86">
        <f t="shared" si="15"/>
        <v>1.0176038577164419</v>
      </c>
      <c r="W28" s="86">
        <f t="shared" si="15"/>
        <v>1.0241496564919552</v>
      </c>
      <c r="X28" s="86">
        <f t="shared" si="15"/>
        <v>1.1050654844299028</v>
      </c>
      <c r="Y28" s="86">
        <f t="shared" si="15"/>
        <v>1.0998502115433468</v>
      </c>
      <c r="Z28" s="86">
        <f t="shared" si="15"/>
        <v>1.0792210895189549</v>
      </c>
      <c r="AA28" s="86">
        <f t="shared" si="15"/>
        <v>1.104658799914396</v>
      </c>
      <c r="AB28" s="86">
        <f t="shared" si="15"/>
        <v>1.1209040076425119</v>
      </c>
      <c r="AC28" s="86">
        <f t="shared" si="15"/>
        <v>1.0883461727585644</v>
      </c>
      <c r="AD28" s="33" t="s">
        <v>25</v>
      </c>
      <c r="AI28" s="25"/>
    </row>
    <row r="29" spans="1:36" ht="16.5" x14ac:dyDescent="0.3">
      <c r="A29" s="111" t="s">
        <v>31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H29" s="88"/>
      <c r="AI29" s="88"/>
    </row>
    <row r="40" spans="2:4" x14ac:dyDescent="0.2">
      <c r="B40" s="46"/>
      <c r="C40" s="46"/>
      <c r="D40" s="4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D1"/>
    <mergeCell ref="A2:AD2"/>
    <mergeCell ref="A29:AD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2020-10-23T18:25:47Z</dcterms:created>
  <dcterms:modified xsi:type="dcterms:W3CDTF">2020-10-23T18:27:44Z</dcterms:modified>
</cp:coreProperties>
</file>