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 filterPrivacy="1" codeName="ThisWorkbook"/>
  <xr:revisionPtr revIDLastSave="0" documentId="13_ncr:1_{D5FB3F92-675E-458E-A1A4-4E36795262BA}" xr6:coauthVersionLast="45" xr6:coauthVersionMax="45" xr10:uidLastSave="{00000000-0000-0000-0000-000000000000}"/>
  <workbookProtection workbookAlgorithmName="SHA-512" workbookHashValue="s2j7j3bCYNN48XsVzpjsbHHnW9J9BQekxbI3fn0UnarDIO6rpJANxNOiDhFMHMvbGwrlHk77YaOguZCSdq1gZA==" workbookSaltValue="FVLqEGQLRF4yVOSoZW1yig==" workbookSpinCount="100000" lockStructure="1"/>
  <bookViews>
    <workbookView xWindow="-120" yWindow="-120" windowWidth="29040" windowHeight="15840" firstSheet="1" activeTab="1" xr2:uid="{00000000-000D-0000-FFFF-FFFF00000000}"/>
  </bookViews>
  <sheets>
    <sheet name="Data" sheetId="1" state="hidden" r:id="rId1"/>
    <sheet name="Highlights" sheetId="2" r:id="rId2"/>
    <sheet name="Sheet1" sheetId="3" state="hidden" r:id="rId3"/>
  </sheets>
  <definedNames>
    <definedName name="_xlnm.Print_Area" localSheetId="1">Highlights!$A$1:$V$49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R172" i="1" l="1"/>
  <c r="AQ172" i="1"/>
  <c r="AR171" i="1"/>
  <c r="AQ171" i="1"/>
  <c r="AR170" i="1"/>
  <c r="AQ170" i="1"/>
  <c r="AR169" i="1"/>
  <c r="AQ169" i="1"/>
  <c r="AR168" i="1"/>
  <c r="AQ168" i="1"/>
  <c r="AP172" i="1"/>
  <c r="AP171" i="1"/>
  <c r="AP170" i="1"/>
  <c r="AP169" i="1"/>
  <c r="AP168" i="1"/>
  <c r="AK172" i="1"/>
  <c r="AK171" i="1"/>
  <c r="AK170" i="1"/>
  <c r="AK169" i="1"/>
  <c r="AK168" i="1"/>
  <c r="G32" i="1" l="1"/>
  <c r="G33" i="1"/>
  <c r="G34" i="1"/>
  <c r="G35" i="1"/>
  <c r="G36" i="1"/>
  <c r="G37" i="1"/>
  <c r="G38" i="1"/>
  <c r="G39" i="1"/>
  <c r="E135" i="1" l="1"/>
  <c r="H136" i="1" l="1"/>
  <c r="H135" i="1"/>
  <c r="D139" i="1"/>
  <c r="E136" i="1"/>
  <c r="D138" i="1" l="1"/>
  <c r="C111" i="1" l="1"/>
  <c r="D108" i="1"/>
  <c r="C109" i="1"/>
  <c r="D109" i="1"/>
  <c r="A4" i="2" l="1"/>
  <c r="H48" i="1" l="1"/>
  <c r="H49" i="1"/>
  <c r="E154" i="1" l="1"/>
  <c r="E153" i="1"/>
  <c r="E151" i="1" l="1"/>
  <c r="E150" i="1"/>
  <c r="E133" i="1"/>
  <c r="E132" i="1"/>
  <c r="L49" i="2" l="1"/>
  <c r="A49" i="2"/>
  <c r="H47" i="1" l="1"/>
  <c r="H50" i="1"/>
  <c r="H51" i="1"/>
  <c r="H52" i="1"/>
  <c r="H53" i="1"/>
  <c r="H54" i="1"/>
  <c r="AM172" i="1" l="1"/>
  <c r="AL172" i="1"/>
  <c r="AM171" i="1"/>
  <c r="AL171" i="1"/>
  <c r="AM170" i="1"/>
  <c r="AL170" i="1"/>
  <c r="AM169" i="1"/>
  <c r="AL169" i="1"/>
  <c r="AM168" i="1"/>
  <c r="AL168" i="1"/>
  <c r="K72" i="1"/>
  <c r="J72" i="1"/>
  <c r="I72" i="1"/>
  <c r="H72" i="1"/>
  <c r="G72" i="1"/>
  <c r="F72" i="1"/>
  <c r="E72" i="1"/>
  <c r="D72" i="1"/>
  <c r="K71" i="1"/>
  <c r="J71" i="1"/>
  <c r="I71" i="1"/>
  <c r="H71" i="1"/>
  <c r="G71" i="1"/>
  <c r="F71" i="1"/>
  <c r="E71" i="1"/>
  <c r="D71" i="1"/>
</calcChain>
</file>

<file path=xl/sharedStrings.xml><?xml version="1.0" encoding="utf-8"?>
<sst xmlns="http://schemas.openxmlformats.org/spreadsheetml/2006/main" count="325" uniqueCount="240">
  <si>
    <t>Geography</t>
  </si>
  <si>
    <t>Last n Wks</t>
  </si>
  <si>
    <t>Last 04 Wks</t>
  </si>
  <si>
    <t>Last 52 Wks</t>
  </si>
  <si>
    <t>Segment</t>
  </si>
  <si>
    <t>RMA Dollars, Prior Yr % Chg</t>
  </si>
  <si>
    <t>Total U.S. - MULO</t>
  </si>
  <si>
    <t>MUSHROOMS</t>
  </si>
  <si>
    <t>TOTAL PRODUCE</t>
  </si>
  <si>
    <t>RMA Dollars</t>
  </si>
  <si>
    <t>California</t>
  </si>
  <si>
    <t xml:space="preserve">Great Lakes </t>
  </si>
  <si>
    <t xml:space="preserve">Midsouth </t>
  </si>
  <si>
    <t xml:space="preserve">Northeast </t>
  </si>
  <si>
    <t xml:space="preserve">Plains </t>
  </si>
  <si>
    <t xml:space="preserve">South Central </t>
  </si>
  <si>
    <t xml:space="preserve">Southeast </t>
  </si>
  <si>
    <t xml:space="preserve">West </t>
  </si>
  <si>
    <t>BROWN</t>
  </si>
  <si>
    <t>DRIED</t>
  </si>
  <si>
    <t>SPECIALTY</t>
  </si>
  <si>
    <t>VALUE ADDED</t>
  </si>
  <si>
    <t>WHITE</t>
  </si>
  <si>
    <t>Variety</t>
  </si>
  <si>
    <t>PORTABELLA</t>
  </si>
  <si>
    <t>RMA Pounds</t>
  </si>
  <si>
    <t>RMA Price/Lbs</t>
  </si>
  <si>
    <t>RMA Price/Lbs, Prior Yr % Chg</t>
  </si>
  <si>
    <t>TOTAL MUSHROOMS</t>
  </si>
  <si>
    <t>CREMINI</t>
  </si>
  <si>
    <t>Avg. Price/Lb</t>
  </si>
  <si>
    <t>% Chg vs. PY</t>
  </si>
  <si>
    <t>Week</t>
  </si>
  <si>
    <t>Prep</t>
  </si>
  <si>
    <t>SLICED</t>
  </si>
  <si>
    <t>WHOLE</t>
  </si>
  <si>
    <t>Albany - MULO</t>
  </si>
  <si>
    <t>Houston - MULO</t>
  </si>
  <si>
    <t>New Orleans/Mobile - MULO</t>
  </si>
  <si>
    <t>San Diego - MULO</t>
  </si>
  <si>
    <t>Philadelphia - MULO</t>
  </si>
  <si>
    <t>Los Angeles - MULO</t>
  </si>
  <si>
    <t>Louisville - MULO</t>
  </si>
  <si>
    <t>Hartford/Springfield - MULO</t>
  </si>
  <si>
    <t>Sacramento - MULO</t>
  </si>
  <si>
    <t>Boston - MULO</t>
  </si>
  <si>
    <t>Denver - MULO</t>
  </si>
  <si>
    <t>Detroit - MULO</t>
  </si>
  <si>
    <t>Birmingham/Montgomery - MULO</t>
  </si>
  <si>
    <t>Charlotte - MULO</t>
  </si>
  <si>
    <t>Chicago - MULO</t>
  </si>
  <si>
    <t>Seattle - MULO</t>
  </si>
  <si>
    <t>Jacksonville - MULO</t>
  </si>
  <si>
    <t>Harrisburg/Scranton - MULO</t>
  </si>
  <si>
    <t>Nashville - MULO</t>
  </si>
  <si>
    <t>Tampa - MULO</t>
  </si>
  <si>
    <t>Baltimore/Washington - MULO</t>
  </si>
  <si>
    <t>Raleigh/Greensboro - MULO</t>
  </si>
  <si>
    <t>South Carolina - MULO</t>
  </si>
  <si>
    <t>Dallas/Ft. Worth - MULO</t>
  </si>
  <si>
    <t>San Francisco - MULO</t>
  </si>
  <si>
    <t>Buffalo/Rochester - MULO</t>
  </si>
  <si>
    <t>Grand Rapids - MULO</t>
  </si>
  <si>
    <t>Miami/Ft. Lauderdale - MULO</t>
  </si>
  <si>
    <t>West Tex/New Mexico - MULO</t>
  </si>
  <si>
    <t>Orlando - MULO</t>
  </si>
  <si>
    <t>St. Louis - MULO</t>
  </si>
  <si>
    <t>Northern New England - MULO</t>
  </si>
  <si>
    <t>Portland - MULO</t>
  </si>
  <si>
    <t>Phoenix/Tucson - MULO</t>
  </si>
  <si>
    <t>Richmond/Norfolk - MULO</t>
  </si>
  <si>
    <t>Toledo - MULO</t>
  </si>
  <si>
    <t>Atlanta - MULO</t>
  </si>
  <si>
    <t>Peoria/Springfield - MULO</t>
  </si>
  <si>
    <t>New York - MULO</t>
  </si>
  <si>
    <t>Indianapolis - MULO</t>
  </si>
  <si>
    <t>Cincinnati/Dayton - MULO</t>
  </si>
  <si>
    <t>Roanoke - MULO</t>
  </si>
  <si>
    <t>Columbus - MULO</t>
  </si>
  <si>
    <t>Pittsburgh - MULO</t>
  </si>
  <si>
    <t>Market</t>
  </si>
  <si>
    <t>Retail Dollars</t>
  </si>
  <si>
    <t>TOP 5</t>
  </si>
  <si>
    <t>BOTTOM 5</t>
  </si>
  <si>
    <t>enter w/e date</t>
  </si>
  <si>
    <t>Metrics</t>
  </si>
  <si>
    <t>Mushroom by Segment</t>
  </si>
  <si>
    <t>Mushrooms</t>
  </si>
  <si>
    <t>Brown</t>
  </si>
  <si>
    <t>Brown - Cremini</t>
  </si>
  <si>
    <t>Brown - Portabella</t>
  </si>
  <si>
    <t>Dried</t>
  </si>
  <si>
    <t>Specialty</t>
  </si>
  <si>
    <t>Value Added</t>
  </si>
  <si>
    <t>White</t>
  </si>
  <si>
    <t>RMA Pounds, Prior Yr % Chg</t>
  </si>
  <si>
    <t>Dollars % Chg</t>
  </si>
  <si>
    <t>Pounds % Chg</t>
  </si>
  <si>
    <t>Organic</t>
  </si>
  <si>
    <t>CONVENTIONAL</t>
  </si>
  <si>
    <t>ORGANIC</t>
  </si>
  <si>
    <t>Change text in C111 to either "up" or "down" depending on the price change. Also, update mushroom name in C109 and on highlights page</t>
  </si>
  <si>
    <t>Las Vegas - MULO</t>
  </si>
  <si>
    <t>Syracuse - MULO</t>
  </si>
  <si>
    <t>Providence - MULO</t>
  </si>
  <si>
    <t>Spokane - MULO</t>
  </si>
  <si>
    <t>Boise - MULO</t>
  </si>
  <si>
    <t>Wichita - MULO</t>
  </si>
  <si>
    <t>Albany</t>
  </si>
  <si>
    <t>Atlanta</t>
  </si>
  <si>
    <t>Baltimore/Washington</t>
  </si>
  <si>
    <t>Birmingham/Montgomery</t>
  </si>
  <si>
    <t>Boise</t>
  </si>
  <si>
    <t>Boston</t>
  </si>
  <si>
    <t>Buffalo/Rochester</t>
  </si>
  <si>
    <t>Charlotte</t>
  </si>
  <si>
    <t>Chicago</t>
  </si>
  <si>
    <t>Cincinnati/Dayton</t>
  </si>
  <si>
    <t>Columbus</t>
  </si>
  <si>
    <t>Dallas/Ft. Worth</t>
  </si>
  <si>
    <t>Denver</t>
  </si>
  <si>
    <t>Detroit</t>
  </si>
  <si>
    <t>Grand Rapids</t>
  </si>
  <si>
    <t>Harrisburg/Scranton</t>
  </si>
  <si>
    <t>Hartford/Springfield</t>
  </si>
  <si>
    <t>Houston</t>
  </si>
  <si>
    <t>Indianapolis</t>
  </si>
  <si>
    <t>Jacksonville</t>
  </si>
  <si>
    <t>Las Vegas</t>
  </si>
  <si>
    <t>Los Angeles</t>
  </si>
  <si>
    <t>Louisville</t>
  </si>
  <si>
    <t>Miami/Ft. Lauderdale</t>
  </si>
  <si>
    <t>Nashville</t>
  </si>
  <si>
    <t>New Orleans/Mobile</t>
  </si>
  <si>
    <t>New York</t>
  </si>
  <si>
    <t>Northern New England</t>
  </si>
  <si>
    <t>Orlando</t>
  </si>
  <si>
    <t>Peoria/Springfield</t>
  </si>
  <si>
    <t>Philadelphia</t>
  </si>
  <si>
    <t>Phoenix/Tucson</t>
  </si>
  <si>
    <t>Pittsburgh</t>
  </si>
  <si>
    <t>Portland</t>
  </si>
  <si>
    <t>Providence</t>
  </si>
  <si>
    <t>Raleigh/Greensboro</t>
  </si>
  <si>
    <t>Richmond/Norfolk</t>
  </si>
  <si>
    <t>Roanoke</t>
  </si>
  <si>
    <t>Sacramento</t>
  </si>
  <si>
    <t>San Diego</t>
  </si>
  <si>
    <t>San Francisco</t>
  </si>
  <si>
    <t>Seattle</t>
  </si>
  <si>
    <t>South Carolina</t>
  </si>
  <si>
    <t>Spokane</t>
  </si>
  <si>
    <t>St. Louis</t>
  </si>
  <si>
    <t>Syracuse</t>
  </si>
  <si>
    <t>Tampa</t>
  </si>
  <si>
    <t>Toledo</t>
  </si>
  <si>
    <t>West Tex/New Mexico</t>
  </si>
  <si>
    <t>Wichita</t>
  </si>
  <si>
    <t>Mushroom Council</t>
  </si>
  <si>
    <t>Fresh Mushroom Tracker Highlights</t>
  </si>
  <si>
    <t>CREMINI/BROWN</t>
  </si>
  <si>
    <t>OTHER</t>
  </si>
  <si>
    <t>NEW YORK - MULO</t>
  </si>
  <si>
    <t>LOS ANGELES - MULO</t>
  </si>
  <si>
    <t>BALTIMORE/WASHINGTON - MULO</t>
  </si>
  <si>
    <t>SAN FRANCISCO - MULO</t>
  </si>
  <si>
    <t>BOSTON - MULO</t>
  </si>
  <si>
    <t>NORTHERN NEW ENGLAND - MULO</t>
  </si>
  <si>
    <t>CHICAGO - MULO</t>
  </si>
  <si>
    <t>DALLAS/FT. WORTH - MULO</t>
  </si>
  <si>
    <t>MIAMI/FT. LAUDERDALE - MULO</t>
  </si>
  <si>
    <t>PHILADELPHIA - MULO</t>
  </si>
  <si>
    <t>DETROIT - MULO</t>
  </si>
  <si>
    <t>PHOENIX/TUCSON - MULO</t>
  </si>
  <si>
    <t>DENVER - MULO</t>
  </si>
  <si>
    <t>SEATTLE - MULO</t>
  </si>
  <si>
    <t>HOUSTON - MULO</t>
  </si>
  <si>
    <t>ATLANTA - MULO</t>
  </si>
  <si>
    <t>TAMPA - MULO</t>
  </si>
  <si>
    <t>SOUTH CAROLINA - MULO</t>
  </si>
  <si>
    <t>PORTLAND - MULO</t>
  </si>
  <si>
    <t>WEST TEX/NEW MEXICO - MULO</t>
  </si>
  <si>
    <t>HARRISBURG/SCRANTON - MULO</t>
  </si>
  <si>
    <t>ORLANDO - MULO</t>
  </si>
  <si>
    <t>HARTFORD/SPRINGFIELD - MULO</t>
  </si>
  <si>
    <t>SACRAMENTO - MULO</t>
  </si>
  <si>
    <t>SAN DIEGO - MULO</t>
  </si>
  <si>
    <t>RALEIGH/GREENSBORO - MULO</t>
  </si>
  <si>
    <t>BIRMINGHAM/MONTGOMERY - MULO</t>
  </si>
  <si>
    <t>CINCINNATI/DAYTON - MULO</t>
  </si>
  <si>
    <t>BUFFALO/ROCHESTER - MULO</t>
  </si>
  <si>
    <t>PITTSBURGH - MULO</t>
  </si>
  <si>
    <t>RICHMOND/NORFOLK - MULO</t>
  </si>
  <si>
    <t>NEW ORLEANS/MOBILE - MULO</t>
  </si>
  <si>
    <t>ST. LOUIS - MULO</t>
  </si>
  <si>
    <t>CHARLOTTE - MULO</t>
  </si>
  <si>
    <t>GRAND RAPIDS - MULO</t>
  </si>
  <si>
    <t>COLUMBUS - MULO</t>
  </si>
  <si>
    <t>INDIANAPOLIS - MULO</t>
  </si>
  <si>
    <t>ROANOKE - MULO</t>
  </si>
  <si>
    <t>LAS VEGAS - MULO</t>
  </si>
  <si>
    <t>JACKSONVILLE - MULO</t>
  </si>
  <si>
    <t>NASHVILLE - MULO</t>
  </si>
  <si>
    <t>TOLEDO - MULO</t>
  </si>
  <si>
    <t>PEORIA/SPRINGFIELD - MULO</t>
  </si>
  <si>
    <t>ALBANY - MULO</t>
  </si>
  <si>
    <t>SYRACUSE - MULO</t>
  </si>
  <si>
    <t>LOUISVILLE - MULO</t>
  </si>
  <si>
    <t>PROVIDENCE - MULO</t>
  </si>
  <si>
    <t>SPOKANE - MULO</t>
  </si>
  <si>
    <t>BOISE - MULO</t>
  </si>
  <si>
    <t>WICHITA - MULO</t>
  </si>
  <si>
    <t>Last 13 Wks</t>
  </si>
  <si>
    <t>Last 26 Wks</t>
  </si>
  <si>
    <t xml:space="preserve">  </t>
  </si>
  <si>
    <t>California - MULO</t>
  </si>
  <si>
    <t>Great Lakes - MULO</t>
  </si>
  <si>
    <t>Great Lakes</t>
  </si>
  <si>
    <t>Midsouth - MULO</t>
  </si>
  <si>
    <t>Midsouth</t>
  </si>
  <si>
    <t>Northeast - MULO</t>
  </si>
  <si>
    <t>Northeast</t>
  </si>
  <si>
    <t>Plains - MULO</t>
  </si>
  <si>
    <t>Plains</t>
  </si>
  <si>
    <t>South Central - MULO</t>
  </si>
  <si>
    <t>South Central</t>
  </si>
  <si>
    <t>Southeast - MULO</t>
  </si>
  <si>
    <t>Southeast</t>
  </si>
  <si>
    <t>Total U.S.</t>
  </si>
  <si>
    <t>West - MULO</t>
  </si>
  <si>
    <t>West</t>
  </si>
  <si>
    <t>CALIFORNIA - MULO</t>
  </si>
  <si>
    <t>GREAT LAKES - MULO</t>
  </si>
  <si>
    <t>MIDSOUTH - MULO</t>
  </si>
  <si>
    <t>NORTHEAST - MULO</t>
  </si>
  <si>
    <t>PLAINS - MULO</t>
  </si>
  <si>
    <t>SOUTH CENTRAL - MULO</t>
  </si>
  <si>
    <t>SOUTHEAST - MULO</t>
  </si>
  <si>
    <t>TOTAL U.S. - MULO</t>
  </si>
  <si>
    <t>WEST - MULO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</si>
</sst>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0.0%;\(0.0%\)"/>
    <numFmt numFmtId="165" formatCode="&quot;$&quot;#,##0;\(&quot;$&quot;#,##0\)"/>
    <numFmt numFmtId="166" formatCode="&quot;$&quot;#,##0.0_);\(&quot;$&quot;#,##0.0\)"/>
    <numFmt numFmtId="167" formatCode="\+0.0%;[Red]\-0.0%;&quot;n/a&quot;"/>
    <numFmt numFmtId="168" formatCode="#,##0;\(#,##0\)"/>
    <numFmt numFmtId="169" formatCode="&quot;$&quot;#,##0.00;\(&quot;$&quot;#,##0.00\)"/>
    <numFmt numFmtId="170" formatCode="&quot;$&quot;#,##0.0;\(&quot;$&quot;#,##0.0\)"/>
    <numFmt numFmtId="171" formatCode="\+0.0%;\(0.0%\)"/>
  </numFmts>
  <fonts count="26" x14ac:knownFonts="1">
    <font>
      <sz val="11"/>
      <color theme="1"/>
      <name val="Calibri"/>
      <family val="2"/>
      <scheme val="minor"/>
    </font>
    <font>
      <b/>
      <sz val="8"/>
      <color rgb="FFFFFFFF"/>
      <name val="Verdana"/>
      <family val="2"/>
    </font>
    <font>
      <sz val="8"/>
      <color rgb="FF25396E"/>
      <name val="Verdana"/>
      <family val="2"/>
    </font>
    <font>
      <sz val="8"/>
      <color rgb="FF000000"/>
      <name val="Verdana"/>
      <family val="2"/>
    </font>
    <font>
      <b/>
      <sz val="8"/>
      <color rgb="FFFFFFFF"/>
      <name val="Verdana"/>
      <family val="2"/>
    </font>
    <font>
      <b/>
      <sz val="8"/>
      <color rgb="FF25396E"/>
      <name val="Verdana"/>
      <family val="2"/>
    </font>
    <font>
      <b/>
      <sz val="8"/>
      <color theme="1"/>
      <name val="Verdana"/>
      <family val="2"/>
    </font>
    <font>
      <b/>
      <sz val="11"/>
      <color theme="1"/>
      <name val="Calibri"/>
      <family val="2"/>
      <scheme val="minor"/>
    </font>
    <font>
      <b/>
      <sz val="8"/>
      <color rgb="FFFFFFFF"/>
      <name val="Verdana"/>
      <family val="2"/>
    </font>
    <font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8"/>
      <color rgb="FFFFFFFF"/>
      <name val="Verdana"/>
      <family val="2"/>
    </font>
    <font>
      <sz val="8"/>
      <color rgb="FF25396E"/>
      <name val="Verdana"/>
      <family val="2"/>
    </font>
    <font>
      <sz val="8"/>
      <color rgb="FF000000"/>
      <name val="Verdana"/>
      <family val="2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Arial"/>
      <family val="2"/>
    </font>
    <font>
      <b/>
      <sz val="24"/>
      <color rgb="FFA50021"/>
      <name val="Calibri"/>
      <family val="2"/>
      <scheme val="minor"/>
    </font>
    <font>
      <b/>
      <sz val="12"/>
      <color rgb="FFA50021"/>
      <name val="Calibri"/>
      <family val="2"/>
      <scheme val="minor"/>
    </font>
    <font>
      <b/>
      <sz val="16"/>
      <color rgb="FFA50021"/>
      <name val="Calibri"/>
      <family val="2"/>
      <scheme val="minor"/>
    </font>
    <font>
      <sz val="10"/>
      <color rgb="FF000000"/>
      <name val="Arial"/>
      <family val="2"/>
    </font>
    <font>
      <b/>
      <sz val="8"/>
      <color rgb="FFFFFFFF"/>
      <name val="Verdana"/>
      <family val="2"/>
    </font>
    <font>
      <sz val="8"/>
      <color rgb="FF25396E"/>
      <name val="Verdana"/>
      <family val="2"/>
    </font>
    <font>
      <sz val="8"/>
      <color rgb="FF000000"/>
      <name val="Verdana"/>
      <family val="2"/>
    </font>
    <font>
      <sz val="8"/>
      <color theme="1"/>
      <name val="Verdana"/>
      <family val="2"/>
    </font>
  </fonts>
  <fills count="11">
    <fill>
      <patternFill patternType="none"/>
    </fill>
    <fill>
      <patternFill patternType="gray125"/>
    </fill>
    <fill>
      <patternFill patternType="solid">
        <fgColor rgb="FF04659F"/>
      </patternFill>
    </fill>
    <fill>
      <patternFill patternType="solid">
        <fgColor rgb="FFFFFFFF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</fills>
  <borders count="25">
    <border>
      <left/>
      <right/>
      <top/>
      <bottom/>
      <diagonal/>
    </border>
    <border>
      <left style="thin">
        <color rgb="FF808080"/>
      </left>
      <right/>
      <top style="thin">
        <color rgb="FF808080"/>
      </top>
      <bottom style="thin">
        <color rgb="FFFFFFFF"/>
      </bottom>
      <diagonal/>
    </border>
    <border>
      <left style="thin">
        <color rgb="FFFFFFFF"/>
      </left>
      <right/>
      <top style="thin">
        <color rgb="FF808080"/>
      </top>
      <bottom style="thin">
        <color rgb="FFFFFFFF"/>
      </bottom>
      <diagonal/>
    </border>
    <border>
      <left style="thin">
        <color rgb="FFFFFFFF"/>
      </left>
      <right style="thin">
        <color rgb="FF808080"/>
      </right>
      <top style="thin">
        <color rgb="FF808080"/>
      </top>
      <bottom style="thin">
        <color rgb="FFFFFFFF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n">
        <color rgb="FFFFFFFF"/>
      </left>
      <right style="thin">
        <color rgb="FF808080"/>
      </right>
      <top/>
      <bottom style="thin">
        <color rgb="FFFFFFFF"/>
      </bottom>
      <diagonal/>
    </border>
    <border>
      <left style="thin">
        <color rgb="FF808080"/>
      </left>
      <right/>
      <top/>
      <bottom style="thin">
        <color rgb="FF808080"/>
      </bottom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>
      <left style="thin">
        <color rgb="FF808080"/>
      </left>
      <right/>
      <top/>
      <bottom style="thin">
        <color rgb="FFFFFFFF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808080"/>
      </right>
      <top style="thin">
        <color rgb="FF808080"/>
      </top>
      <bottom style="thin">
        <color rgb="FFFFFFFF"/>
      </bottom>
      <diagonal/>
    </border>
    <border>
      <left/>
      <right style="thin">
        <color rgb="FF808080"/>
      </right>
      <top/>
      <bottom/>
      <diagonal/>
    </border>
    <border>
      <left/>
      <right/>
      <top/>
      <bottom style="thin">
        <color rgb="FFFFFFFF"/>
      </bottom>
      <diagonal/>
    </border>
    <border>
      <left/>
      <right/>
      <top/>
      <bottom style="thin">
        <color rgb="FF808080"/>
      </bottom>
      <diagonal/>
    </border>
    <border>
      <left style="thin">
        <color rgb="FF808080"/>
      </left>
      <right/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 style="thin">
        <color rgb="FF808080"/>
      </right>
      <top style="thin">
        <color rgb="FFFFFFFF"/>
      </top>
      <bottom/>
      <diagonal/>
    </border>
  </borders>
  <cellStyleXfs count="3">
    <xf numFmtId="0" fontId="0" fillId="0" borderId="0"/>
    <xf numFmtId="0" fontId="17" fillId="0" borderId="0"/>
    <xf numFmtId="0" fontId="21" fillId="0" borderId="0"/>
  </cellStyleXfs>
  <cellXfs count="128">
    <xf numFmtId="0" fontId="0" fillId="0" borderId="0" xfId="0"/>
    <xf numFmtId="0" fontId="1" fillId="2" borderId="2" xfId="0" applyFont="1" applyFill="1" applyBorder="1" applyAlignment="1">
      <alignment horizontal="left" vertical="top"/>
    </xf>
    <xf numFmtId="0" fontId="1" fillId="2" borderId="4" xfId="0" applyFont="1" applyFill="1" applyBorder="1" applyAlignment="1">
      <alignment horizontal="left" vertical="top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/>
    </xf>
    <xf numFmtId="0" fontId="1" fillId="2" borderId="8" xfId="0" applyFont="1" applyFill="1" applyBorder="1" applyAlignment="1">
      <alignment horizontal="left" vertical="top"/>
    </xf>
    <xf numFmtId="0" fontId="0" fillId="4" borderId="0" xfId="0" applyFill="1"/>
    <xf numFmtId="165" fontId="3" fillId="3" borderId="7" xfId="0" applyNumberFormat="1" applyFont="1" applyFill="1" applyBorder="1" applyAlignment="1">
      <alignment horizontal="right" vertical="center"/>
    </xf>
    <xf numFmtId="0" fontId="5" fillId="5" borderId="9" xfId="0" applyFont="1" applyFill="1" applyBorder="1" applyAlignment="1">
      <alignment horizontal="center" vertical="center" wrapText="1"/>
    </xf>
    <xf numFmtId="169" fontId="6" fillId="4" borderId="9" xfId="0" applyNumberFormat="1" applyFont="1" applyFill="1" applyBorder="1" applyAlignment="1">
      <alignment horizontal="center"/>
    </xf>
    <xf numFmtId="167" fontId="6" fillId="4" borderId="9" xfId="0" applyNumberFormat="1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left" vertical="top" wrapText="1"/>
    </xf>
    <xf numFmtId="0" fontId="8" fillId="2" borderId="1" xfId="0" applyFont="1" applyFill="1" applyBorder="1" applyAlignment="1">
      <alignment horizontal="left" vertical="top"/>
    </xf>
    <xf numFmtId="0" fontId="8" fillId="2" borderId="4" xfId="0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4" borderId="10" xfId="0" applyFill="1" applyBorder="1"/>
    <xf numFmtId="0" fontId="0" fillId="4" borderId="12" xfId="0" applyFill="1" applyBorder="1" applyAlignment="1">
      <alignment horizontal="center" vertical="center"/>
    </xf>
    <xf numFmtId="0" fontId="0" fillId="4" borderId="13" xfId="0" applyFill="1" applyBorder="1" applyAlignment="1">
      <alignment horizontal="left" vertical="center"/>
    </xf>
    <xf numFmtId="165" fontId="0" fillId="4" borderId="13" xfId="0" applyNumberFormat="1" applyFill="1" applyBorder="1" applyAlignment="1">
      <alignment horizontal="center" vertical="center"/>
    </xf>
    <xf numFmtId="167" fontId="9" fillId="4" borderId="14" xfId="0" applyNumberFormat="1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/>
    </xf>
    <xf numFmtId="0" fontId="7" fillId="4" borderId="11" xfId="0" applyFont="1" applyFill="1" applyBorder="1" applyAlignment="1">
      <alignment horizontal="center"/>
    </xf>
    <xf numFmtId="0" fontId="0" fillId="4" borderId="15" xfId="0" applyFill="1" applyBorder="1" applyAlignment="1">
      <alignment horizontal="center" vertical="center"/>
    </xf>
    <xf numFmtId="165" fontId="0" fillId="4" borderId="16" xfId="0" applyNumberFormat="1" applyFill="1" applyBorder="1" applyAlignment="1">
      <alignment horizontal="center" vertical="center"/>
    </xf>
    <xf numFmtId="167" fontId="9" fillId="4" borderId="17" xfId="0" applyNumberFormat="1" applyFont="1" applyFill="1" applyBorder="1" applyAlignment="1">
      <alignment horizontal="center" vertical="center"/>
    </xf>
    <xf numFmtId="14" fontId="0" fillId="6" borderId="0" xfId="0" applyNumberFormat="1" applyFill="1"/>
    <xf numFmtId="0" fontId="11" fillId="0" borderId="0" xfId="0" applyFont="1"/>
    <xf numFmtId="0" fontId="12" fillId="2" borderId="2" xfId="0" applyFont="1" applyFill="1" applyBorder="1" applyAlignment="1">
      <alignment horizontal="left" vertical="top"/>
    </xf>
    <xf numFmtId="0" fontId="12" fillId="2" borderId="4" xfId="0" applyFont="1" applyFill="1" applyBorder="1" applyAlignment="1">
      <alignment horizontal="left" vertical="top" wrapText="1"/>
    </xf>
    <xf numFmtId="0" fontId="12" fillId="2" borderId="4" xfId="0" applyFont="1" applyFill="1" applyBorder="1" applyAlignment="1">
      <alignment horizontal="center" wrapText="1"/>
    </xf>
    <xf numFmtId="0" fontId="12" fillId="2" borderId="5" xfId="0" applyFont="1" applyFill="1" applyBorder="1" applyAlignment="1">
      <alignment horizontal="center" wrapText="1"/>
    </xf>
    <xf numFmtId="0" fontId="13" fillId="3" borderId="6" xfId="0" applyFont="1" applyFill="1" applyBorder="1" applyAlignment="1">
      <alignment horizontal="left" vertical="top" wrapText="1"/>
    </xf>
    <xf numFmtId="0" fontId="0" fillId="6" borderId="0" xfId="0" applyFill="1" applyAlignment="1">
      <alignment horizontal="center"/>
    </xf>
    <xf numFmtId="164" fontId="14" fillId="6" borderId="6" xfId="0" applyNumberFormat="1" applyFont="1" applyFill="1" applyBorder="1" applyAlignment="1">
      <alignment horizontal="right" vertical="center"/>
    </xf>
    <xf numFmtId="164" fontId="14" fillId="6" borderId="7" xfId="0" applyNumberFormat="1" applyFont="1" applyFill="1" applyBorder="1" applyAlignment="1">
      <alignment horizontal="right" vertical="center"/>
    </xf>
    <xf numFmtId="165" fontId="14" fillId="6" borderId="6" xfId="0" applyNumberFormat="1" applyFont="1" applyFill="1" applyBorder="1" applyAlignment="1">
      <alignment horizontal="right" vertical="center"/>
    </xf>
    <xf numFmtId="166" fontId="0" fillId="9" borderId="0" xfId="0" applyNumberFormat="1" applyFill="1"/>
    <xf numFmtId="0" fontId="12" fillId="2" borderId="4" xfId="0" applyFont="1" applyFill="1" applyBorder="1" applyAlignment="1">
      <alignment horizontal="left" vertical="top"/>
    </xf>
    <xf numFmtId="0" fontId="12" fillId="2" borderId="4" xfId="0" applyFont="1" applyFill="1" applyBorder="1" applyAlignment="1">
      <alignment horizontal="center"/>
    </xf>
    <xf numFmtId="0" fontId="12" fillId="2" borderId="5" xfId="0" applyFont="1" applyFill="1" applyBorder="1" applyAlignment="1">
      <alignment horizontal="center"/>
    </xf>
    <xf numFmtId="0" fontId="13" fillId="6" borderId="6" xfId="0" applyFont="1" applyFill="1" applyBorder="1" applyAlignment="1">
      <alignment horizontal="left" vertical="top"/>
    </xf>
    <xf numFmtId="0" fontId="4" fillId="0" borderId="0" xfId="0" applyFont="1" applyAlignment="1">
      <alignment horizontal="left" vertical="top"/>
    </xf>
    <xf numFmtId="0" fontId="15" fillId="0" borderId="0" xfId="0" applyFont="1"/>
    <xf numFmtId="169" fontId="14" fillId="6" borderId="6" xfId="0" applyNumberFormat="1" applyFont="1" applyFill="1" applyBorder="1" applyAlignment="1">
      <alignment horizontal="right" vertical="center"/>
    </xf>
    <xf numFmtId="165" fontId="14" fillId="6" borderId="7" xfId="0" applyNumberFormat="1" applyFont="1" applyFill="1" applyBorder="1" applyAlignment="1">
      <alignment horizontal="right" vertical="center"/>
    </xf>
    <xf numFmtId="168" fontId="14" fillId="6" borderId="6" xfId="0" applyNumberFormat="1" applyFont="1" applyFill="1" applyBorder="1" applyAlignment="1">
      <alignment horizontal="right" vertical="center"/>
    </xf>
    <xf numFmtId="168" fontId="14" fillId="6" borderId="7" xfId="0" applyNumberFormat="1" applyFont="1" applyFill="1" applyBorder="1" applyAlignment="1">
      <alignment horizontal="right" vertical="center"/>
    </xf>
    <xf numFmtId="169" fontId="14" fillId="6" borderId="7" xfId="0" applyNumberFormat="1" applyFont="1" applyFill="1" applyBorder="1" applyAlignment="1">
      <alignment horizontal="right" vertical="center"/>
    </xf>
    <xf numFmtId="0" fontId="8" fillId="2" borderId="2" xfId="0" applyFont="1" applyFill="1" applyBorder="1"/>
    <xf numFmtId="0" fontId="8" fillId="2" borderId="18" xfId="0" applyFont="1" applyFill="1" applyBorder="1"/>
    <xf numFmtId="14" fontId="6" fillId="6" borderId="4" xfId="0" applyNumberFormat="1" applyFont="1" applyFill="1" applyBorder="1" applyAlignment="1">
      <alignment horizontal="center" wrapText="1"/>
    </xf>
    <xf numFmtId="14" fontId="6" fillId="6" borderId="5" xfId="0" applyNumberFormat="1" applyFont="1" applyFill="1" applyBorder="1" applyAlignment="1">
      <alignment horizontal="center" wrapText="1"/>
    </xf>
    <xf numFmtId="0" fontId="16" fillId="0" borderId="0" xfId="0" applyFont="1"/>
    <xf numFmtId="0" fontId="0" fillId="0" borderId="0" xfId="0" applyAlignment="1">
      <alignment vertical="center"/>
    </xf>
    <xf numFmtId="166" fontId="0" fillId="0" borderId="0" xfId="0" applyNumberFormat="1"/>
    <xf numFmtId="0" fontId="22" fillId="2" borderId="2" xfId="0" applyFont="1" applyFill="1" applyBorder="1" applyAlignment="1">
      <alignment horizontal="left" vertical="top"/>
    </xf>
    <xf numFmtId="0" fontId="22" fillId="2" borderId="4" xfId="0" applyFont="1" applyFill="1" applyBorder="1" applyAlignment="1">
      <alignment horizontal="left" vertical="top" wrapText="1"/>
    </xf>
    <xf numFmtId="0" fontId="22" fillId="2" borderId="4" xfId="0" applyFont="1" applyFill="1" applyBorder="1" applyAlignment="1">
      <alignment horizontal="center" wrapText="1"/>
    </xf>
    <xf numFmtId="0" fontId="22" fillId="2" borderId="5" xfId="0" applyFont="1" applyFill="1" applyBorder="1" applyAlignment="1">
      <alignment horizontal="center" wrapText="1"/>
    </xf>
    <xf numFmtId="0" fontId="23" fillId="3" borderId="6" xfId="0" applyFont="1" applyFill="1" applyBorder="1" applyAlignment="1">
      <alignment horizontal="left" vertical="top" wrapText="1"/>
    </xf>
    <xf numFmtId="165" fontId="24" fillId="6" borderId="6" xfId="0" applyNumberFormat="1" applyFont="1" applyFill="1" applyBorder="1" applyAlignment="1">
      <alignment horizontal="right" vertical="center"/>
    </xf>
    <xf numFmtId="164" fontId="24" fillId="6" borderId="7" xfId="0" applyNumberFormat="1" applyFont="1" applyFill="1" applyBorder="1" applyAlignment="1">
      <alignment horizontal="right" vertical="center"/>
    </xf>
    <xf numFmtId="167" fontId="0" fillId="0" borderId="0" xfId="0" applyNumberFormat="1"/>
    <xf numFmtId="0" fontId="1" fillId="2" borderId="4" xfId="0" applyFont="1" applyFill="1" applyBorder="1" applyAlignment="1">
      <alignment horizontal="left" vertical="top" wrapText="1"/>
    </xf>
    <xf numFmtId="0" fontId="1" fillId="2" borderId="4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 wrapText="1"/>
    </xf>
    <xf numFmtId="165" fontId="3" fillId="6" borderId="6" xfId="0" applyNumberFormat="1" applyFont="1" applyFill="1" applyBorder="1" applyAlignment="1">
      <alignment horizontal="right" vertical="center"/>
    </xf>
    <xf numFmtId="164" fontId="3" fillId="6" borderId="6" xfId="0" applyNumberFormat="1" applyFont="1" applyFill="1" applyBorder="1" applyAlignment="1">
      <alignment horizontal="right" vertical="center"/>
    </xf>
    <xf numFmtId="169" fontId="3" fillId="6" borderId="6" xfId="0" applyNumberFormat="1" applyFont="1" applyFill="1" applyBorder="1" applyAlignment="1">
      <alignment horizontal="right" vertical="center"/>
    </xf>
    <xf numFmtId="0" fontId="6" fillId="10" borderId="0" xfId="0" applyFont="1" applyFill="1"/>
    <xf numFmtId="0" fontId="6" fillId="10" borderId="0" xfId="0" applyFont="1" applyFill="1" applyAlignment="1">
      <alignment horizontal="center"/>
    </xf>
    <xf numFmtId="164" fontId="25" fillId="10" borderId="0" xfId="0" applyNumberFormat="1" applyFont="1" applyFill="1" applyAlignment="1">
      <alignment horizontal="right" vertical="center"/>
    </xf>
    <xf numFmtId="0" fontId="25" fillId="10" borderId="0" xfId="0" applyFont="1" applyFill="1" applyAlignment="1">
      <alignment horizontal="left" vertical="top"/>
    </xf>
    <xf numFmtId="165" fontId="25" fillId="10" borderId="0" xfId="0" applyNumberFormat="1" applyFont="1" applyFill="1" applyAlignment="1">
      <alignment horizontal="right" vertical="center"/>
    </xf>
    <xf numFmtId="168" fontId="25" fillId="10" borderId="0" xfId="0" applyNumberFormat="1" applyFont="1" applyFill="1" applyAlignment="1">
      <alignment horizontal="right" vertical="center"/>
    </xf>
    <xf numFmtId="169" fontId="25" fillId="10" borderId="0" xfId="0" applyNumberFormat="1" applyFont="1" applyFill="1" applyAlignment="1">
      <alignment horizontal="right" vertical="center"/>
    </xf>
    <xf numFmtId="0" fontId="0" fillId="10" borderId="0" xfId="0" applyFill="1"/>
    <xf numFmtId="0" fontId="0" fillId="10" borderId="0" xfId="0" applyFill="1" applyAlignment="1">
      <alignment horizontal="center"/>
    </xf>
    <xf numFmtId="0" fontId="6" fillId="10" borderId="0" xfId="0" applyFont="1" applyFill="1" applyAlignment="1">
      <alignment horizontal="left" vertical="top"/>
    </xf>
    <xf numFmtId="0" fontId="25" fillId="10" borderId="0" xfId="0" applyFont="1" applyFill="1" applyAlignment="1">
      <alignment horizontal="left" vertical="top" wrapText="1"/>
    </xf>
    <xf numFmtId="167" fontId="25" fillId="10" borderId="0" xfId="0" applyNumberFormat="1" applyFont="1" applyFill="1" applyAlignment="1">
      <alignment horizontal="right" vertical="center"/>
    </xf>
    <xf numFmtId="170" fontId="25" fillId="10" borderId="0" xfId="0" applyNumberFormat="1" applyFont="1" applyFill="1" applyAlignment="1">
      <alignment horizontal="right" vertical="center"/>
    </xf>
    <xf numFmtId="170" fontId="0" fillId="10" borderId="0" xfId="0" applyNumberFormat="1" applyFill="1"/>
    <xf numFmtId="171" fontId="3" fillId="6" borderId="7" xfId="0" applyNumberFormat="1" applyFont="1" applyFill="1" applyBorder="1" applyAlignment="1">
      <alignment horizontal="right" vertical="center"/>
    </xf>
    <xf numFmtId="171" fontId="0" fillId="0" borderId="0" xfId="0" applyNumberFormat="1"/>
    <xf numFmtId="0" fontId="2" fillId="6" borderId="6" xfId="0" applyFont="1" applyFill="1" applyBorder="1" applyAlignment="1">
      <alignment horizontal="left" vertical="top" wrapText="1"/>
    </xf>
    <xf numFmtId="0" fontId="8" fillId="2" borderId="20" xfId="0" applyFont="1" applyFill="1" applyBorder="1" applyAlignment="1">
      <alignment horizontal="left" vertical="top"/>
    </xf>
    <xf numFmtId="0" fontId="13" fillId="6" borderId="21" xfId="0" applyFont="1" applyFill="1" applyBorder="1" applyAlignment="1">
      <alignment horizontal="left" vertical="top"/>
    </xf>
    <xf numFmtId="0" fontId="8" fillId="2" borderId="22" xfId="0" applyFont="1" applyFill="1" applyBorder="1" applyAlignment="1">
      <alignment horizontal="left" vertical="top"/>
    </xf>
    <xf numFmtId="0" fontId="8" fillId="2" borderId="23" xfId="0" applyFont="1" applyFill="1" applyBorder="1"/>
    <xf numFmtId="0" fontId="8" fillId="2" borderId="24" xfId="0" applyFont="1" applyFill="1" applyBorder="1"/>
    <xf numFmtId="0" fontId="13" fillId="6" borderId="0" xfId="0" applyFont="1" applyFill="1" applyBorder="1" applyAlignment="1">
      <alignment horizontal="left" vertical="top"/>
    </xf>
    <xf numFmtId="165" fontId="14" fillId="6" borderId="22" xfId="0" applyNumberFormat="1" applyFont="1" applyFill="1" applyBorder="1" applyAlignment="1">
      <alignment horizontal="right" vertical="center"/>
    </xf>
    <xf numFmtId="164" fontId="14" fillId="6" borderId="22" xfId="0" applyNumberFormat="1" applyFont="1" applyFill="1" applyBorder="1" applyAlignment="1">
      <alignment horizontal="right" vertical="center"/>
    </xf>
    <xf numFmtId="0" fontId="12" fillId="2" borderId="1" xfId="0" applyFont="1" applyFill="1" applyBorder="1" applyAlignment="1">
      <alignment horizontal="left" vertical="top"/>
    </xf>
    <xf numFmtId="0" fontId="12" fillId="2" borderId="2" xfId="0" applyFont="1" applyFill="1" applyBorder="1" applyAlignment="1">
      <alignment horizontal="center"/>
    </xf>
    <xf numFmtId="0" fontId="12" fillId="2" borderId="3" xfId="0" applyFont="1" applyFill="1" applyBorder="1" applyAlignment="1">
      <alignment horizontal="center"/>
    </xf>
    <xf numFmtId="0" fontId="13" fillId="3" borderId="6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 wrapText="1"/>
    </xf>
    <xf numFmtId="0" fontId="2" fillId="3" borderId="6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6" fillId="10" borderId="0" xfId="0" applyFont="1" applyFill="1" applyAlignment="1">
      <alignment horizontal="left" vertical="top"/>
    </xf>
    <xf numFmtId="0" fontId="6" fillId="10" borderId="0" xfId="0" applyFont="1" applyFill="1" applyAlignment="1">
      <alignment horizontal="center"/>
    </xf>
    <xf numFmtId="0" fontId="4" fillId="0" borderId="0" xfId="0" applyFont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left" vertical="top"/>
    </xf>
    <xf numFmtId="0" fontId="2" fillId="3" borderId="6" xfId="0" applyFont="1" applyFill="1" applyBorder="1" applyAlignment="1">
      <alignment horizontal="left" vertical="top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2" fillId="2" borderId="3" xfId="0" applyFont="1" applyFill="1" applyBorder="1" applyAlignment="1">
      <alignment horizontal="center" wrapText="1"/>
    </xf>
    <xf numFmtId="0" fontId="0" fillId="6" borderId="19" xfId="0" applyFill="1" applyBorder="1" applyAlignment="1">
      <alignment horizontal="center" vertical="center" wrapText="1"/>
    </xf>
    <xf numFmtId="0" fontId="10" fillId="7" borderId="15" xfId="0" applyFont="1" applyFill="1" applyBorder="1" applyAlignment="1">
      <alignment horizontal="center" vertical="center"/>
    </xf>
    <xf numFmtId="0" fontId="10" fillId="7" borderId="16" xfId="0" applyFont="1" applyFill="1" applyBorder="1" applyAlignment="1">
      <alignment horizontal="center" vertical="center"/>
    </xf>
    <xf numFmtId="0" fontId="10" fillId="7" borderId="17" xfId="0" applyFont="1" applyFill="1" applyBorder="1" applyAlignment="1">
      <alignment horizontal="center" vertical="center"/>
    </xf>
    <xf numFmtId="0" fontId="10" fillId="8" borderId="15" xfId="0" applyFont="1" applyFill="1" applyBorder="1" applyAlignment="1">
      <alignment horizontal="center" vertical="center"/>
    </xf>
    <xf numFmtId="0" fontId="10" fillId="8" borderId="16" xfId="0" applyFont="1" applyFill="1" applyBorder="1" applyAlignment="1">
      <alignment horizontal="center" vertical="center"/>
    </xf>
    <xf numFmtId="0" fontId="10" fillId="8" borderId="17" xfId="0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left" vertical="top" wrapText="1"/>
    </xf>
    <xf numFmtId="0" fontId="22" fillId="2" borderId="2" xfId="0" applyFont="1" applyFill="1" applyBorder="1" applyAlignment="1">
      <alignment horizontal="left" vertical="top" wrapText="1"/>
    </xf>
    <xf numFmtId="0" fontId="23" fillId="3" borderId="6" xfId="0" applyFont="1" applyFill="1" applyBorder="1" applyAlignment="1">
      <alignment horizontal="left" vertical="top" wrapText="1"/>
    </xf>
    <xf numFmtId="0" fontId="0" fillId="10" borderId="0" xfId="0" applyFill="1" applyAlignment="1">
      <alignment horizontal="center" vertical="center" wrapText="1"/>
    </xf>
    <xf numFmtId="0" fontId="22" fillId="2" borderId="3" xfId="0" applyFont="1" applyFill="1" applyBorder="1" applyAlignment="1">
      <alignment horizontal="center" wrapText="1"/>
    </xf>
    <xf numFmtId="0" fontId="18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5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Verdana"/>
        <family val="2"/>
        <scheme val="none"/>
      </font>
      <numFmt numFmtId="164" formatCode="0.0%;\(0.0%\)"/>
      <fill>
        <patternFill patternType="solid">
          <fgColor indexed="64"/>
          <bgColor rgb="FFFFFF00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rgb="FF808080"/>
        </left>
        <right/>
        <top/>
        <bottom style="thin">
          <color rgb="FF80808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Verdana"/>
        <family val="2"/>
        <scheme val="none"/>
      </font>
      <numFmt numFmtId="165" formatCode="&quot;$&quot;#,##0;\(&quot;$&quot;#,##0\)"/>
      <fill>
        <patternFill patternType="solid">
          <fgColor indexed="64"/>
          <bgColor rgb="FFFFFF00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rgb="FF808080"/>
        </left>
        <right/>
        <top/>
        <bottom style="thin">
          <color rgb="FF80808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25396E"/>
        <name val="Verdana"/>
        <family val="2"/>
        <scheme val="none"/>
      </font>
      <fill>
        <patternFill patternType="solid">
          <fgColor indexed="64"/>
          <bgColor rgb="FFFFFF00"/>
        </patternFill>
      </fill>
      <alignment horizontal="left" vertical="top" textRotation="0" wrapText="0" indent="0" justifyLastLine="0" shrinkToFit="0" readingOrder="0"/>
      <border diagonalUp="0" diagonalDown="0">
        <left/>
        <right/>
        <top/>
        <bottom style="thin">
          <color rgb="FF808080"/>
        </bottom>
        <vertical/>
        <horizontal/>
      </border>
    </dxf>
    <dxf>
      <border outline="0">
        <left style="thin">
          <color rgb="FF808080"/>
        </left>
        <right style="thin">
          <color rgb="FF808080"/>
        </right>
        <top style="thin">
          <color rgb="FFFFFFFF"/>
        </top>
        <bottom style="thin">
          <color rgb="FF808080"/>
        </bottom>
      </border>
    </dxf>
    <dxf>
      <border outline="0">
        <bottom style="thin">
          <color rgb="FFFFFFFF"/>
        </bottom>
      </border>
    </dxf>
  </dxfs>
  <tableStyles count="0" defaultTableStyle="TableStyleMedium2" defaultPivotStyle="PivotStyleLight16"/>
  <colors>
    <mruColors>
      <color rgb="FFA5002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Data!$C$5</c:f>
              <c:strCache>
                <c:ptCount val="1"/>
                <c:pt idx="0">
                  <c:v>MUSHROOMS</c:v>
                </c:pt>
              </c:strCache>
            </c:strRef>
          </c:tx>
          <c:invertIfNegative val="0"/>
          <c:dLbls>
            <c:numFmt formatCode="0.0%;[Red]\-0.0%;&quot;n/a&quot;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50" b="1"/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Data!$D$4:$G$4</c:f>
              <c:strCache>
                <c:ptCount val="4"/>
                <c:pt idx="0">
                  <c:v>Last 04 Wks</c:v>
                </c:pt>
                <c:pt idx="1">
                  <c:v>Last 13 Wks</c:v>
                </c:pt>
                <c:pt idx="2">
                  <c:v>Last 26 Wks</c:v>
                </c:pt>
                <c:pt idx="3">
                  <c:v>Last 52 Wks</c:v>
                </c:pt>
              </c:strCache>
            </c:strRef>
          </c:cat>
          <c:val>
            <c:numRef>
              <c:f>Data!$D$5:$G$5</c:f>
              <c:numCache>
                <c:formatCode>0.0%;\(0.0%\)</c:formatCode>
                <c:ptCount val="4"/>
                <c:pt idx="0">
                  <c:v>0.26200000000000001</c:v>
                </c:pt>
                <c:pt idx="1">
                  <c:v>0.27700000000000002</c:v>
                </c:pt>
                <c:pt idx="2">
                  <c:v>0.16200000000000001</c:v>
                </c:pt>
                <c:pt idx="3">
                  <c:v>8.5999999999999993E-2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3F-4605-A6A1-6062E4642B34}"/>
            </c:ext>
          </c:extLst>
        </c:ser>
        <c:ser>
          <c:idx val="1"/>
          <c:order val="1"/>
          <c:tx>
            <c:strRef>
              <c:f>Data!$C$6</c:f>
              <c:strCache>
                <c:ptCount val="1"/>
                <c:pt idx="0">
                  <c:v>TOTAL PRODUCE</c:v>
                </c:pt>
              </c:strCache>
            </c:strRef>
          </c:tx>
          <c:invertIfNegative val="0"/>
          <c:dLbls>
            <c:numFmt formatCode="0.0%;[Red]\-0.0%;&quot;n/a&quot;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50" b="1"/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Data!$D$4:$G$4</c:f>
              <c:strCache>
                <c:ptCount val="4"/>
                <c:pt idx="0">
                  <c:v>Last 04 Wks</c:v>
                </c:pt>
                <c:pt idx="1">
                  <c:v>Last 13 Wks</c:v>
                </c:pt>
                <c:pt idx="2">
                  <c:v>Last 26 Wks</c:v>
                </c:pt>
                <c:pt idx="3">
                  <c:v>Last 52 Wks</c:v>
                </c:pt>
              </c:strCache>
            </c:strRef>
          </c:cat>
          <c:val>
            <c:numRef>
              <c:f>Data!$D$6:$G$6</c:f>
              <c:numCache>
                <c:formatCode>0.0%;\(0.0%\)</c:formatCode>
                <c:ptCount val="4"/>
                <c:pt idx="0">
                  <c:v>0.11700000000000001</c:v>
                </c:pt>
                <c:pt idx="1">
                  <c:v>0.13900000000000001</c:v>
                </c:pt>
                <c:pt idx="2">
                  <c:v>9.6000000000000002E-2</c:v>
                </c:pt>
                <c:pt idx="3">
                  <c:v>5.6000000000000001E-2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13F-4605-A6A1-6062E4642B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422001888"/>
        <c:axId val="422002280"/>
      </c:barChart>
      <c:catAx>
        <c:axId val="42200188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/>
          <a:lstStyle/>
          <a:p>
            <a:pPr>
              <a:defRPr b="1"/>
            </a:pPr>
            <a:endParaRPr lang="en-US"/>
          </a:p>
        </c:txPr>
        <c:crossAx val="422002280"/>
        <c:crosses val="autoZero"/>
        <c:auto val="0"/>
        <c:lblAlgn val="ctr"/>
        <c:lblOffset val="100"/>
        <c:tickLblSkip val="1"/>
        <c:noMultiLvlLbl val="0"/>
      </c:catAx>
      <c:valAx>
        <c:axId val="422002280"/>
        <c:scaling>
          <c:orientation val="minMax"/>
        </c:scaling>
        <c:delete val="1"/>
        <c:axPos val="l"/>
        <c:numFmt formatCode="0.0%;\(0.0%\)" sourceLinked="1"/>
        <c:majorTickMark val="out"/>
        <c:minorTickMark val="none"/>
        <c:tickLblPos val="nextTo"/>
        <c:crossAx val="422001888"/>
        <c:crosses val="autoZero"/>
        <c:crossBetween val="between"/>
      </c:valAx>
    </c:plotArea>
    <c:legend>
      <c:legendPos val="t"/>
      <c:overlay val="0"/>
      <c:txPr>
        <a:bodyPr/>
        <a:lstStyle/>
        <a:p>
          <a:pPr>
            <a:defRPr b="1"/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6078165052944087E-2"/>
          <c:y val="6.1492497220627544E-2"/>
          <c:w val="0.94784366989411184"/>
          <c:h val="0.82190774946512479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01-649F-4A8E-B571-840E91FCD13A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3"/>
              </a:solidFill>
            </c:spPr>
            <c:extLst>
              <c:ext xmlns:c16="http://schemas.microsoft.com/office/drawing/2014/chart" uri="{C3380CC4-5D6E-409C-BE32-E72D297353CC}">
                <c16:uniqueId val="{00000003-649F-4A8E-B571-840E91FCD13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2400" b="1"/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Data!$D$153:$D$154</c:f>
              <c:strCache>
                <c:ptCount val="2"/>
                <c:pt idx="0">
                  <c:v>WHOLE</c:v>
                </c:pt>
                <c:pt idx="1">
                  <c:v>SLICED</c:v>
                </c:pt>
              </c:strCache>
            </c:strRef>
          </c:cat>
          <c:val>
            <c:numRef>
              <c:f>Data!$E$153:$E$154</c:f>
              <c:numCache>
                <c:formatCode>\+0.0%;[Red]\-0.0%;"n/a"</c:formatCode>
                <c:ptCount val="2"/>
                <c:pt idx="0">
                  <c:v>0.28100000000000003</c:v>
                </c:pt>
                <c:pt idx="1">
                  <c:v>0.24099999999999999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49F-4A8E-B571-840E91FCD1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424338192"/>
        <c:axId val="424349168"/>
      </c:barChart>
      <c:catAx>
        <c:axId val="424338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2000" b="1"/>
            </a:pPr>
            <a:endParaRPr lang="en-US"/>
          </a:p>
        </c:txPr>
        <c:crossAx val="424349168"/>
        <c:crosses val="autoZero"/>
        <c:auto val="1"/>
        <c:lblAlgn val="ctr"/>
        <c:lblOffset val="100"/>
        <c:noMultiLvlLbl val="0"/>
      </c:catAx>
      <c:valAx>
        <c:axId val="424349168"/>
        <c:scaling>
          <c:orientation val="minMax"/>
        </c:scaling>
        <c:delete val="1"/>
        <c:axPos val="l"/>
        <c:numFmt formatCode="\+0.0%;[Red]\-0.0%;&quot;n/a&quot;" sourceLinked="1"/>
        <c:majorTickMark val="out"/>
        <c:minorTickMark val="none"/>
        <c:tickLblPos val="nextTo"/>
        <c:crossAx val="42433819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9123069738982011E-2"/>
          <c:y val="0"/>
          <c:w val="0.89412073490813648"/>
          <c:h val="1"/>
        </c:manualLayout>
      </c:layout>
      <c:pieChart>
        <c:varyColors val="1"/>
        <c:ser>
          <c:idx val="0"/>
          <c:order val="0"/>
          <c:dLbls>
            <c:dLbl>
              <c:idx val="1"/>
              <c:layout>
                <c:manualLayout>
                  <c:x val="-0.20975933302454841"/>
                  <c:y val="0.10774934383202095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661-47C3-94C1-5EB945056AF8}"/>
                </c:ext>
              </c:extLst>
            </c:dLbl>
            <c:dLbl>
              <c:idx val="2"/>
              <c:layout>
                <c:manualLayout>
                  <c:x val="-0.19548738297476595"/>
                  <c:y val="-0.14555373286672499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564-4D3A-9748-DC3EF2FB1D8B}"/>
                </c:ext>
              </c:extLst>
            </c:dLbl>
            <c:dLbl>
              <c:idx val="3"/>
              <c:layout>
                <c:manualLayout>
                  <c:x val="-6.5465798256699445E-2"/>
                  <c:y val="-6.0370370370370456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661-47C3-94C1-5EB945056AF8}"/>
                </c:ext>
              </c:extLst>
            </c:dLbl>
            <c:dLbl>
              <c:idx val="4"/>
              <c:layout>
                <c:manualLayout>
                  <c:x val="0.12570376340752681"/>
                  <c:y val="-8.8764581510644508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661-47C3-94C1-5EB945056AF8}"/>
                </c:ext>
              </c:extLst>
            </c:dLbl>
            <c:dLbl>
              <c:idx val="5"/>
              <c:layout>
                <c:manualLayout>
                  <c:x val="0.17291066851937625"/>
                  <c:y val="-0.1287879119276758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661-47C3-94C1-5EB945056AF8}"/>
                </c:ext>
              </c:extLst>
            </c:dLbl>
            <c:dLbl>
              <c:idx val="6"/>
              <c:layout>
                <c:manualLayout>
                  <c:x val="0.17562254129998456"/>
                  <c:y val="7.2880577427821516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661-47C3-94C1-5EB945056AF8}"/>
                </c:ext>
              </c:extLst>
            </c:dLbl>
            <c:dLbl>
              <c:idx val="7"/>
              <c:layout>
                <c:manualLayout>
                  <c:x val="9.8299833526927421E-2"/>
                  <c:y val="0.1111111111111111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5D2-DF48-BE88-A20B42AD8F9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50" b="1"/>
                </a:pPr>
                <a:endParaRPr lang="en-US"/>
              </a:p>
            </c:txPr>
            <c:dLblPos val="bestFit"/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</c:ext>
            </c:extLst>
          </c:dLbls>
          <c:cat>
            <c:strRef>
              <c:f>Data!$B$32:$B$39</c:f>
              <c:strCache>
                <c:ptCount val="8"/>
                <c:pt idx="0">
                  <c:v>California</c:v>
                </c:pt>
                <c:pt idx="1">
                  <c:v>Great Lakes </c:v>
                </c:pt>
                <c:pt idx="2">
                  <c:v>Midsouth </c:v>
                </c:pt>
                <c:pt idx="3">
                  <c:v>Northeast </c:v>
                </c:pt>
                <c:pt idx="4">
                  <c:v>Plains </c:v>
                </c:pt>
                <c:pt idx="5">
                  <c:v>South Central </c:v>
                </c:pt>
                <c:pt idx="6">
                  <c:v>Southeast </c:v>
                </c:pt>
                <c:pt idx="7">
                  <c:v>West </c:v>
                </c:pt>
              </c:strCache>
            </c:strRef>
          </c:cat>
          <c:val>
            <c:numRef>
              <c:f>Data!$G$32:$G$39</c:f>
              <c:numCache>
                <c:formatCode>"$"#,##0.0_);\("$"#,##0.0\)</c:formatCode>
                <c:ptCount val="8"/>
                <c:pt idx="0">
                  <c:v>15.11660666</c:v>
                </c:pt>
                <c:pt idx="1">
                  <c:v>17.739740899999997</c:v>
                </c:pt>
                <c:pt idx="2">
                  <c:v>13.781905119999999</c:v>
                </c:pt>
                <c:pt idx="3">
                  <c:v>22.605407039999999</c:v>
                </c:pt>
                <c:pt idx="4">
                  <c:v>7.5881055100000001</c:v>
                </c:pt>
                <c:pt idx="5">
                  <c:v>11.093625150000001</c:v>
                </c:pt>
                <c:pt idx="6">
                  <c:v>14.555664570000001</c:v>
                </c:pt>
                <c:pt idx="7">
                  <c:v>17.63116501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661-47C3-94C1-5EB945056AF8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L4-wks</c:v>
          </c:tx>
          <c:spPr>
            <a:solidFill>
              <a:schemeClr val="accent5"/>
            </a:solidFill>
          </c:spPr>
          <c:invertIfNegative val="0"/>
          <c:dLbls>
            <c:numFmt formatCode="\+0.0%;[Red]\-0.0%;&quot;n/a&quot;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50" b="1"/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Data!$B$32:$B$39</c:f>
              <c:strCache>
                <c:ptCount val="8"/>
                <c:pt idx="0">
                  <c:v>California</c:v>
                </c:pt>
                <c:pt idx="1">
                  <c:v>Great Lakes </c:v>
                </c:pt>
                <c:pt idx="2">
                  <c:v>Midsouth </c:v>
                </c:pt>
                <c:pt idx="3">
                  <c:v>Northeast </c:v>
                </c:pt>
                <c:pt idx="4">
                  <c:v>Plains </c:v>
                </c:pt>
                <c:pt idx="5">
                  <c:v>South Central </c:v>
                </c:pt>
                <c:pt idx="6">
                  <c:v>Southeast </c:v>
                </c:pt>
                <c:pt idx="7">
                  <c:v>West </c:v>
                </c:pt>
              </c:strCache>
            </c:strRef>
          </c:cat>
          <c:val>
            <c:numRef>
              <c:f>Data!$D$32:$D$39</c:f>
              <c:numCache>
                <c:formatCode>0.0%;\(0.0%\)</c:formatCode>
                <c:ptCount val="8"/>
                <c:pt idx="0">
                  <c:v>0.34151905835417501</c:v>
                </c:pt>
                <c:pt idx="1">
                  <c:v>0.26022959517773098</c:v>
                </c:pt>
                <c:pt idx="2">
                  <c:v>0.304432014229571</c:v>
                </c:pt>
                <c:pt idx="3">
                  <c:v>0.239040755920851</c:v>
                </c:pt>
                <c:pt idx="4">
                  <c:v>0.27182310071624499</c:v>
                </c:pt>
                <c:pt idx="5">
                  <c:v>0.24741365720689401</c:v>
                </c:pt>
                <c:pt idx="6">
                  <c:v>0.18544090365581001</c:v>
                </c:pt>
                <c:pt idx="7">
                  <c:v>0.272212559357214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BA3-4669-A24A-26119B32B4ED}"/>
            </c:ext>
          </c:extLst>
        </c:ser>
        <c:ser>
          <c:idx val="1"/>
          <c:order val="1"/>
          <c:tx>
            <c:v>L52-wks</c:v>
          </c:tx>
          <c:spPr>
            <a:solidFill>
              <a:schemeClr val="accent3"/>
            </a:solidFill>
          </c:spPr>
          <c:invertIfNegative val="0"/>
          <c:dLbls>
            <c:numFmt formatCode="\+0.0%;[Red]\-0.0%;&quot;n/a&quot;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50" b="1"/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Data!$B$32:$B$39</c:f>
              <c:strCache>
                <c:ptCount val="8"/>
                <c:pt idx="0">
                  <c:v>California</c:v>
                </c:pt>
                <c:pt idx="1">
                  <c:v>Great Lakes </c:v>
                </c:pt>
                <c:pt idx="2">
                  <c:v>Midsouth </c:v>
                </c:pt>
                <c:pt idx="3">
                  <c:v>Northeast </c:v>
                </c:pt>
                <c:pt idx="4">
                  <c:v>Plains </c:v>
                </c:pt>
                <c:pt idx="5">
                  <c:v>South Central </c:v>
                </c:pt>
                <c:pt idx="6">
                  <c:v>Southeast </c:v>
                </c:pt>
                <c:pt idx="7">
                  <c:v>West </c:v>
                </c:pt>
              </c:strCache>
            </c:strRef>
          </c:cat>
          <c:val>
            <c:numRef>
              <c:f>Data!$F$32:$F$39</c:f>
              <c:numCache>
                <c:formatCode>0.0%;\(0.0%\)</c:formatCode>
                <c:ptCount val="8"/>
                <c:pt idx="0">
                  <c:v>6.5476544210445395E-2</c:v>
                </c:pt>
                <c:pt idx="1">
                  <c:v>9.04197797004644E-2</c:v>
                </c:pt>
                <c:pt idx="2">
                  <c:v>0.116262304184199</c:v>
                </c:pt>
                <c:pt idx="3">
                  <c:v>6.6872620541589906E-2</c:v>
                </c:pt>
                <c:pt idx="4">
                  <c:v>8.9924769875462301E-2</c:v>
                </c:pt>
                <c:pt idx="5">
                  <c:v>8.1690116339056804E-2</c:v>
                </c:pt>
                <c:pt idx="6">
                  <c:v>8.9911067938587802E-2</c:v>
                </c:pt>
                <c:pt idx="7">
                  <c:v>9.85451617877659E-2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BA3-4669-A24A-26119B32B4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axId val="422000712"/>
        <c:axId val="422014824"/>
      </c:barChart>
      <c:catAx>
        <c:axId val="42200071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/>
          <a:lstStyle/>
          <a:p>
            <a:pPr>
              <a:defRPr sz="1050" b="1"/>
            </a:pPr>
            <a:endParaRPr lang="en-US"/>
          </a:p>
        </c:txPr>
        <c:crossAx val="422014824"/>
        <c:crosses val="autoZero"/>
        <c:auto val="1"/>
        <c:lblAlgn val="ctr"/>
        <c:lblOffset val="0"/>
        <c:noMultiLvlLbl val="0"/>
      </c:catAx>
      <c:valAx>
        <c:axId val="422014824"/>
        <c:scaling>
          <c:orientation val="minMax"/>
        </c:scaling>
        <c:delete val="1"/>
        <c:axPos val="l"/>
        <c:numFmt formatCode="0.0%;\(0.0%\)" sourceLinked="1"/>
        <c:majorTickMark val="out"/>
        <c:minorTickMark val="none"/>
        <c:tickLblPos val="nextTo"/>
        <c:crossAx val="422000712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overlay val="0"/>
      <c:txPr>
        <a:bodyPr/>
        <a:lstStyle/>
        <a:p>
          <a:pPr>
            <a:defRPr sz="1050" b="1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8055555555555554E-2"/>
          <c:y val="4.3981481481481483E-2"/>
          <c:w val="0.95747820254862503"/>
          <c:h val="0.90709989892486265"/>
        </c:manualLayout>
      </c:layout>
      <c:ofPieChart>
        <c:ofPieType val="pie"/>
        <c:varyColors val="1"/>
        <c:ser>
          <c:idx val="0"/>
          <c:order val="0"/>
          <c:tx>
            <c:v>Brown</c:v>
          </c:tx>
          <c:dPt>
            <c:idx val="4"/>
            <c:bubble3D val="0"/>
            <c:spPr>
              <a:solidFill>
                <a:schemeClr val="accent3"/>
              </a:solidFill>
            </c:spPr>
            <c:extLst>
              <c:ext xmlns:c16="http://schemas.microsoft.com/office/drawing/2014/chart" uri="{C3380CC4-5D6E-409C-BE32-E72D297353CC}">
                <c16:uniqueId val="{00000001-1C6D-47E4-B3B8-8518BD13DE56}"/>
              </c:ext>
            </c:extLst>
          </c:dPt>
          <c:dLbls>
            <c:dLbl>
              <c:idx val="0"/>
              <c:layout>
                <c:manualLayout>
                  <c:x val="0.13085069244393233"/>
                  <c:y val="0.18270140390128448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11658482998613935"/>
                      <c:h val="0.3680798601494185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1C6D-47E4-B3B8-8518BD13DE56}"/>
                </c:ext>
              </c:extLst>
            </c:dLbl>
            <c:dLbl>
              <c:idx val="1"/>
              <c:layout>
                <c:manualLayout>
                  <c:x val="-0.11106026748978719"/>
                  <c:y val="-0.20171414080737818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15119783197831979"/>
                      <c:h val="0.3452390373042793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1C6D-47E4-B3B8-8518BD13DE56}"/>
                </c:ext>
              </c:extLst>
            </c:dLbl>
            <c:dLbl>
              <c:idx val="2"/>
              <c:layout>
                <c:manualLayout>
                  <c:x val="-0.27837796299338302"/>
                  <c:y val="-5.70858707029578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C6D-47E4-B3B8-8518BD13DE56}"/>
                </c:ext>
              </c:extLst>
            </c:dLbl>
            <c:dLbl>
              <c:idx val="3"/>
              <c:layout>
                <c:manualLayout>
                  <c:x val="1.9842355386327881E-3"/>
                  <c:y val="-5.596046559308804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anchorCtr="0"/>
                <a:lstStyle/>
                <a:p>
                  <a:pPr algn="ctr">
                    <a:defRPr sz="1050" b="1"/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11977901823304951"/>
                      <c:h val="0.3052675973252856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1C6D-47E4-B3B8-8518BD13DE56}"/>
                </c:ext>
              </c:extLst>
            </c:dLbl>
            <c:dLbl>
              <c:idx val="4"/>
              <c:layout>
                <c:manualLayout>
                  <c:x val="-1.6469467138204005E-2"/>
                  <c:y val="-4.3271669106618081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C6D-47E4-B3B8-8518BD13DE56}"/>
                </c:ext>
              </c:extLst>
            </c:dLbl>
            <c:dLbl>
              <c:idx val="5"/>
              <c:layout>
                <c:manualLayout>
                  <c:x val="8.9844013400763922E-2"/>
                  <c:y val="0.1445437410749933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C6D-47E4-B3B8-8518BD13DE56}"/>
                </c:ext>
              </c:extLst>
            </c:dLbl>
            <c:dLbl>
              <c:idx val="6"/>
              <c:layout>
                <c:manualLayout>
                  <c:x val="-0.12517409502215979"/>
                  <c:y val="-1.7988496858037991E-2"/>
                </c:manualLayout>
              </c:layout>
              <c:dLblPos val="bestFit"/>
              <c:showLegendKey val="0"/>
              <c:showVal val="1"/>
              <c:showCatName val="0"/>
              <c:showSerName val="1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C6D-47E4-B3B8-8518BD13DE5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50" b="1"/>
                </a:pPr>
                <a:endParaRPr lang="en-US"/>
              </a:p>
            </c:txPr>
            <c:dLblPos val="bestFit"/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Data!$C$49:$C$54</c:f>
              <c:strCache>
                <c:ptCount val="6"/>
                <c:pt idx="0">
                  <c:v>Brown - Cremini</c:v>
                </c:pt>
                <c:pt idx="1">
                  <c:v>Brown - Portabella</c:v>
                </c:pt>
                <c:pt idx="2">
                  <c:v>Dried</c:v>
                </c:pt>
                <c:pt idx="3">
                  <c:v>Specialty</c:v>
                </c:pt>
                <c:pt idx="4">
                  <c:v>Value Added</c:v>
                </c:pt>
                <c:pt idx="5">
                  <c:v>White</c:v>
                </c:pt>
              </c:strCache>
            </c:strRef>
          </c:cat>
          <c:val>
            <c:numRef>
              <c:f>Data!$H$49:$H$54</c:f>
              <c:numCache>
                <c:formatCode>"$"#,##0.0_);\("$"#,##0.0\)</c:formatCode>
                <c:ptCount val="6"/>
                <c:pt idx="0">
                  <c:v>41.197310170000002</c:v>
                </c:pt>
                <c:pt idx="1">
                  <c:v>7.3161526700000001</c:v>
                </c:pt>
                <c:pt idx="2">
                  <c:v>9.04662E-3</c:v>
                </c:pt>
                <c:pt idx="3">
                  <c:v>6.59590868</c:v>
                </c:pt>
                <c:pt idx="4">
                  <c:v>2.3791796000000001</c:v>
                </c:pt>
                <c:pt idx="5">
                  <c:v>62.614622560000001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C6D-47E4-B3B8-8518BD13DE56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gapWidth val="80"/>
        <c:splitType val="cust"/>
        <c:custSplit>
          <c:secondPiePt val="0"/>
          <c:secondPiePt val="1"/>
        </c:custSplit>
        <c:secondPieSize val="75"/>
        <c:serLines/>
      </c:ofPieChart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1533147541950512E-2"/>
          <c:y val="0.15060642971205626"/>
          <c:w val="0.92234244595830017"/>
          <c:h val="0.61133696299137386"/>
        </c:manualLayout>
      </c:layout>
      <c:barChart>
        <c:barDir val="col"/>
        <c:grouping val="clustered"/>
        <c:varyColors val="0"/>
        <c:ser>
          <c:idx val="0"/>
          <c:order val="0"/>
          <c:tx>
            <c:v>Dollars</c:v>
          </c:tx>
          <c:invertIfNegative val="0"/>
          <c:cat>
            <c:numRef>
              <c:f>Data!$E$78:$BD$78</c:f>
              <c:numCache>
                <c:formatCode>m/d/yyyy</c:formatCode>
                <c:ptCount val="52"/>
                <c:pt idx="0">
                  <c:v>43639</c:v>
                </c:pt>
                <c:pt idx="1">
                  <c:v>43646</c:v>
                </c:pt>
                <c:pt idx="2">
                  <c:v>43653</c:v>
                </c:pt>
                <c:pt idx="3">
                  <c:v>43660</c:v>
                </c:pt>
                <c:pt idx="4">
                  <c:v>43667</c:v>
                </c:pt>
                <c:pt idx="5">
                  <c:v>43674</c:v>
                </c:pt>
                <c:pt idx="6">
                  <c:v>43681</c:v>
                </c:pt>
                <c:pt idx="7">
                  <c:v>43688</c:v>
                </c:pt>
                <c:pt idx="8">
                  <c:v>43695</c:v>
                </c:pt>
                <c:pt idx="9">
                  <c:v>43702</c:v>
                </c:pt>
                <c:pt idx="10">
                  <c:v>43709</c:v>
                </c:pt>
                <c:pt idx="11">
                  <c:v>43716</c:v>
                </c:pt>
                <c:pt idx="12">
                  <c:v>43723</c:v>
                </c:pt>
                <c:pt idx="13">
                  <c:v>43730</c:v>
                </c:pt>
                <c:pt idx="14">
                  <c:v>43737</c:v>
                </c:pt>
                <c:pt idx="15">
                  <c:v>43744</c:v>
                </c:pt>
                <c:pt idx="16">
                  <c:v>43751</c:v>
                </c:pt>
                <c:pt idx="17">
                  <c:v>43758</c:v>
                </c:pt>
                <c:pt idx="18">
                  <c:v>43765</c:v>
                </c:pt>
                <c:pt idx="19">
                  <c:v>43772</c:v>
                </c:pt>
                <c:pt idx="20">
                  <c:v>43779</c:v>
                </c:pt>
                <c:pt idx="21">
                  <c:v>43786</c:v>
                </c:pt>
                <c:pt idx="22">
                  <c:v>43793</c:v>
                </c:pt>
                <c:pt idx="23">
                  <c:v>43800</c:v>
                </c:pt>
                <c:pt idx="24">
                  <c:v>43807</c:v>
                </c:pt>
                <c:pt idx="25">
                  <c:v>43814</c:v>
                </c:pt>
                <c:pt idx="26">
                  <c:v>43821</c:v>
                </c:pt>
                <c:pt idx="27">
                  <c:v>43828</c:v>
                </c:pt>
                <c:pt idx="28">
                  <c:v>43835</c:v>
                </c:pt>
                <c:pt idx="29">
                  <c:v>43842</c:v>
                </c:pt>
                <c:pt idx="30">
                  <c:v>43849</c:v>
                </c:pt>
                <c:pt idx="31">
                  <c:v>43856</c:v>
                </c:pt>
                <c:pt idx="32">
                  <c:v>43863</c:v>
                </c:pt>
                <c:pt idx="33">
                  <c:v>43870</c:v>
                </c:pt>
                <c:pt idx="34">
                  <c:v>43877</c:v>
                </c:pt>
                <c:pt idx="35">
                  <c:v>43884</c:v>
                </c:pt>
                <c:pt idx="36">
                  <c:v>43891</c:v>
                </c:pt>
                <c:pt idx="37">
                  <c:v>43898</c:v>
                </c:pt>
                <c:pt idx="38">
                  <c:v>43905</c:v>
                </c:pt>
                <c:pt idx="39">
                  <c:v>43912</c:v>
                </c:pt>
                <c:pt idx="40">
                  <c:v>43919</c:v>
                </c:pt>
                <c:pt idx="41">
                  <c:v>43926</c:v>
                </c:pt>
                <c:pt idx="42">
                  <c:v>43933</c:v>
                </c:pt>
                <c:pt idx="43">
                  <c:v>43940</c:v>
                </c:pt>
                <c:pt idx="44">
                  <c:v>43947</c:v>
                </c:pt>
                <c:pt idx="45">
                  <c:v>43954</c:v>
                </c:pt>
                <c:pt idx="46">
                  <c:v>43961</c:v>
                </c:pt>
                <c:pt idx="47">
                  <c:v>43968</c:v>
                </c:pt>
                <c:pt idx="48">
                  <c:v>43975</c:v>
                </c:pt>
                <c:pt idx="49">
                  <c:v>43982</c:v>
                </c:pt>
                <c:pt idx="50">
                  <c:v>43989</c:v>
                </c:pt>
                <c:pt idx="51">
                  <c:v>43996</c:v>
                </c:pt>
              </c:numCache>
            </c:numRef>
          </c:cat>
          <c:val>
            <c:numRef>
              <c:f>Data!$E$79:$BD$79</c:f>
              <c:numCache>
                <c:formatCode>"$"#,##0;\("$"#,##0\)</c:formatCode>
                <c:ptCount val="52"/>
                <c:pt idx="0">
                  <c:v>22962498.82</c:v>
                </c:pt>
                <c:pt idx="1">
                  <c:v>22530226.989999998</c:v>
                </c:pt>
                <c:pt idx="2">
                  <c:v>24258511.23</c:v>
                </c:pt>
                <c:pt idx="3">
                  <c:v>22591442.57</c:v>
                </c:pt>
                <c:pt idx="4">
                  <c:v>22428163.989999998</c:v>
                </c:pt>
                <c:pt idx="5">
                  <c:v>22255363.43</c:v>
                </c:pt>
                <c:pt idx="6">
                  <c:v>22906285.649999999</c:v>
                </c:pt>
                <c:pt idx="7">
                  <c:v>23205909.960000001</c:v>
                </c:pt>
                <c:pt idx="8">
                  <c:v>23170603.190000001</c:v>
                </c:pt>
                <c:pt idx="9">
                  <c:v>22901350.879999999</c:v>
                </c:pt>
                <c:pt idx="10">
                  <c:v>23460492.300000001</c:v>
                </c:pt>
                <c:pt idx="11">
                  <c:v>23890700.510000002</c:v>
                </c:pt>
                <c:pt idx="12">
                  <c:v>23341472.710000001</c:v>
                </c:pt>
                <c:pt idx="13">
                  <c:v>23189304.52</c:v>
                </c:pt>
                <c:pt idx="14">
                  <c:v>23118214.93</c:v>
                </c:pt>
                <c:pt idx="15">
                  <c:v>23746805.41</c:v>
                </c:pt>
                <c:pt idx="16">
                  <c:v>23817400.890000001</c:v>
                </c:pt>
                <c:pt idx="17">
                  <c:v>23637360.399999999</c:v>
                </c:pt>
                <c:pt idx="18">
                  <c:v>23734372.239999998</c:v>
                </c:pt>
                <c:pt idx="19">
                  <c:v>23742873.18</c:v>
                </c:pt>
                <c:pt idx="20">
                  <c:v>24991644.16</c:v>
                </c:pt>
                <c:pt idx="21">
                  <c:v>24820568.899999999</c:v>
                </c:pt>
                <c:pt idx="22">
                  <c:v>27058174.969999999</c:v>
                </c:pt>
                <c:pt idx="23">
                  <c:v>29756168.690000001</c:v>
                </c:pt>
                <c:pt idx="24">
                  <c:v>23394114.620000001</c:v>
                </c:pt>
                <c:pt idx="25">
                  <c:v>23459392.809999999</c:v>
                </c:pt>
                <c:pt idx="26">
                  <c:v>28288213.879999999</c:v>
                </c:pt>
                <c:pt idx="27">
                  <c:v>28915629.550000001</c:v>
                </c:pt>
                <c:pt idx="28">
                  <c:v>28814038.859999999</c:v>
                </c:pt>
                <c:pt idx="29">
                  <c:v>29288938.68</c:v>
                </c:pt>
                <c:pt idx="30">
                  <c:v>28702513.539999999</c:v>
                </c:pt>
                <c:pt idx="31">
                  <c:v>27487452.390000001</c:v>
                </c:pt>
                <c:pt idx="32">
                  <c:v>26906691.690000001</c:v>
                </c:pt>
                <c:pt idx="33">
                  <c:v>26627858.010000002</c:v>
                </c:pt>
                <c:pt idx="34">
                  <c:v>28284188.879999999</c:v>
                </c:pt>
                <c:pt idx="35">
                  <c:v>27259857.07</c:v>
                </c:pt>
                <c:pt idx="36">
                  <c:v>27337430.870000001</c:v>
                </c:pt>
                <c:pt idx="37">
                  <c:v>28263505.370000001</c:v>
                </c:pt>
                <c:pt idx="38">
                  <c:v>33727658.409999996</c:v>
                </c:pt>
                <c:pt idx="39">
                  <c:v>31423835.829999998</c:v>
                </c:pt>
                <c:pt idx="40">
                  <c:v>29029095.91</c:v>
                </c:pt>
                <c:pt idx="41">
                  <c:v>31733878.890000001</c:v>
                </c:pt>
                <c:pt idx="42">
                  <c:v>32035129.66</c:v>
                </c:pt>
                <c:pt idx="43">
                  <c:v>31028727.66</c:v>
                </c:pt>
                <c:pt idx="44">
                  <c:v>32070575.77</c:v>
                </c:pt>
                <c:pt idx="45">
                  <c:v>32005482.09</c:v>
                </c:pt>
                <c:pt idx="46">
                  <c:v>32660551.09</c:v>
                </c:pt>
                <c:pt idx="47">
                  <c:v>30980353.809999999</c:v>
                </c:pt>
                <c:pt idx="48">
                  <c:v>31508259.539999999</c:v>
                </c:pt>
                <c:pt idx="49">
                  <c:v>29714782.460000001</c:v>
                </c:pt>
                <c:pt idx="50">
                  <c:v>29625246.120000001</c:v>
                </c:pt>
                <c:pt idx="51">
                  <c:v>29263932.18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5B-4D22-9574-7B9A2329AEEE}"/>
            </c:ext>
          </c:extLst>
        </c:ser>
        <c:ser>
          <c:idx val="1"/>
          <c:order val="1"/>
          <c:tx>
            <c:v>Pounds</c:v>
          </c:tx>
          <c:invertIfNegative val="0"/>
          <c:cat>
            <c:numRef>
              <c:f>Data!$E$78:$BD$78</c:f>
              <c:numCache>
                <c:formatCode>m/d/yyyy</c:formatCode>
                <c:ptCount val="52"/>
                <c:pt idx="0">
                  <c:v>43639</c:v>
                </c:pt>
                <c:pt idx="1">
                  <c:v>43646</c:v>
                </c:pt>
                <c:pt idx="2">
                  <c:v>43653</c:v>
                </c:pt>
                <c:pt idx="3">
                  <c:v>43660</c:v>
                </c:pt>
                <c:pt idx="4">
                  <c:v>43667</c:v>
                </c:pt>
                <c:pt idx="5">
                  <c:v>43674</c:v>
                </c:pt>
                <c:pt idx="6">
                  <c:v>43681</c:v>
                </c:pt>
                <c:pt idx="7">
                  <c:v>43688</c:v>
                </c:pt>
                <c:pt idx="8">
                  <c:v>43695</c:v>
                </c:pt>
                <c:pt idx="9">
                  <c:v>43702</c:v>
                </c:pt>
                <c:pt idx="10">
                  <c:v>43709</c:v>
                </c:pt>
                <c:pt idx="11">
                  <c:v>43716</c:v>
                </c:pt>
                <c:pt idx="12">
                  <c:v>43723</c:v>
                </c:pt>
                <c:pt idx="13">
                  <c:v>43730</c:v>
                </c:pt>
                <c:pt idx="14">
                  <c:v>43737</c:v>
                </c:pt>
                <c:pt idx="15">
                  <c:v>43744</c:v>
                </c:pt>
                <c:pt idx="16">
                  <c:v>43751</c:v>
                </c:pt>
                <c:pt idx="17">
                  <c:v>43758</c:v>
                </c:pt>
                <c:pt idx="18">
                  <c:v>43765</c:v>
                </c:pt>
                <c:pt idx="19">
                  <c:v>43772</c:v>
                </c:pt>
                <c:pt idx="20">
                  <c:v>43779</c:v>
                </c:pt>
                <c:pt idx="21">
                  <c:v>43786</c:v>
                </c:pt>
                <c:pt idx="22">
                  <c:v>43793</c:v>
                </c:pt>
                <c:pt idx="23">
                  <c:v>43800</c:v>
                </c:pt>
                <c:pt idx="24">
                  <c:v>43807</c:v>
                </c:pt>
                <c:pt idx="25">
                  <c:v>43814</c:v>
                </c:pt>
                <c:pt idx="26">
                  <c:v>43821</c:v>
                </c:pt>
                <c:pt idx="27">
                  <c:v>43828</c:v>
                </c:pt>
                <c:pt idx="28">
                  <c:v>43835</c:v>
                </c:pt>
                <c:pt idx="29">
                  <c:v>43842</c:v>
                </c:pt>
                <c:pt idx="30">
                  <c:v>43849</c:v>
                </c:pt>
                <c:pt idx="31">
                  <c:v>43856</c:v>
                </c:pt>
                <c:pt idx="32">
                  <c:v>43863</c:v>
                </c:pt>
                <c:pt idx="33">
                  <c:v>43870</c:v>
                </c:pt>
                <c:pt idx="34">
                  <c:v>43877</c:v>
                </c:pt>
                <c:pt idx="35">
                  <c:v>43884</c:v>
                </c:pt>
                <c:pt idx="36">
                  <c:v>43891</c:v>
                </c:pt>
                <c:pt idx="37">
                  <c:v>43898</c:v>
                </c:pt>
                <c:pt idx="38">
                  <c:v>43905</c:v>
                </c:pt>
                <c:pt idx="39">
                  <c:v>43912</c:v>
                </c:pt>
                <c:pt idx="40">
                  <c:v>43919</c:v>
                </c:pt>
                <c:pt idx="41">
                  <c:v>43926</c:v>
                </c:pt>
                <c:pt idx="42">
                  <c:v>43933</c:v>
                </c:pt>
                <c:pt idx="43">
                  <c:v>43940</c:v>
                </c:pt>
                <c:pt idx="44">
                  <c:v>43947</c:v>
                </c:pt>
                <c:pt idx="45">
                  <c:v>43954</c:v>
                </c:pt>
                <c:pt idx="46">
                  <c:v>43961</c:v>
                </c:pt>
                <c:pt idx="47">
                  <c:v>43968</c:v>
                </c:pt>
                <c:pt idx="48">
                  <c:v>43975</c:v>
                </c:pt>
                <c:pt idx="49">
                  <c:v>43982</c:v>
                </c:pt>
                <c:pt idx="50">
                  <c:v>43989</c:v>
                </c:pt>
                <c:pt idx="51">
                  <c:v>43996</c:v>
                </c:pt>
              </c:numCache>
            </c:numRef>
          </c:cat>
          <c:val>
            <c:numRef>
              <c:f>Data!$E$80:$BD$80</c:f>
              <c:numCache>
                <c:formatCode>#,##0;\(#,##0\)</c:formatCode>
                <c:ptCount val="52"/>
                <c:pt idx="0">
                  <c:v>5450429.0999999996</c:v>
                </c:pt>
                <c:pt idx="1">
                  <c:v>5303478.4000000004</c:v>
                </c:pt>
                <c:pt idx="2">
                  <c:v>5728583.5800000001</c:v>
                </c:pt>
                <c:pt idx="3">
                  <c:v>5343506.71</c:v>
                </c:pt>
                <c:pt idx="4">
                  <c:v>5334310.9000000004</c:v>
                </c:pt>
                <c:pt idx="5">
                  <c:v>5293814.79</c:v>
                </c:pt>
                <c:pt idx="6">
                  <c:v>5418811.2999999998</c:v>
                </c:pt>
                <c:pt idx="7">
                  <c:v>5468018.2699999996</c:v>
                </c:pt>
                <c:pt idx="8">
                  <c:v>5503578.1200000001</c:v>
                </c:pt>
                <c:pt idx="9">
                  <c:v>5423196.6200000001</c:v>
                </c:pt>
                <c:pt idx="10">
                  <c:v>5507152.6299999999</c:v>
                </c:pt>
                <c:pt idx="11">
                  <c:v>5661442.1200000001</c:v>
                </c:pt>
                <c:pt idx="12">
                  <c:v>5494965.1200000001</c:v>
                </c:pt>
                <c:pt idx="13">
                  <c:v>5497431.5300000003</c:v>
                </c:pt>
                <c:pt idx="14">
                  <c:v>5527635.2199999997</c:v>
                </c:pt>
                <c:pt idx="15">
                  <c:v>5602609.6200000001</c:v>
                </c:pt>
                <c:pt idx="16">
                  <c:v>5654393.5499999998</c:v>
                </c:pt>
                <c:pt idx="17">
                  <c:v>5537104.8600000003</c:v>
                </c:pt>
                <c:pt idx="18">
                  <c:v>5607688.7999999998</c:v>
                </c:pt>
                <c:pt idx="19">
                  <c:v>5553958.8799999999</c:v>
                </c:pt>
                <c:pt idx="20">
                  <c:v>5875080.2199999997</c:v>
                </c:pt>
                <c:pt idx="21">
                  <c:v>5759541.4100000001</c:v>
                </c:pt>
                <c:pt idx="22">
                  <c:v>6350838.9500000002</c:v>
                </c:pt>
                <c:pt idx="23">
                  <c:v>7077351.5199999996</c:v>
                </c:pt>
                <c:pt idx="24">
                  <c:v>5480906.96</c:v>
                </c:pt>
                <c:pt idx="25">
                  <c:v>5557112.1699999999</c:v>
                </c:pt>
                <c:pt idx="26">
                  <c:v>6687756.6799999997</c:v>
                </c:pt>
                <c:pt idx="27">
                  <c:v>6887566.9299999997</c:v>
                </c:pt>
                <c:pt idx="28">
                  <c:v>6697620.3099999996</c:v>
                </c:pt>
                <c:pt idx="29">
                  <c:v>6767260.9900000002</c:v>
                </c:pt>
                <c:pt idx="30">
                  <c:v>6746584.8499999996</c:v>
                </c:pt>
                <c:pt idx="31">
                  <c:v>6436782.7400000002</c:v>
                </c:pt>
                <c:pt idx="32">
                  <c:v>6272102.9199999999</c:v>
                </c:pt>
                <c:pt idx="33">
                  <c:v>6233797.2800000003</c:v>
                </c:pt>
                <c:pt idx="34">
                  <c:v>6507635.5099999998</c:v>
                </c:pt>
                <c:pt idx="35">
                  <c:v>6388508.1600000001</c:v>
                </c:pt>
                <c:pt idx="36">
                  <c:v>6324120.25</c:v>
                </c:pt>
                <c:pt idx="37">
                  <c:v>6563055.9800000004</c:v>
                </c:pt>
                <c:pt idx="38">
                  <c:v>7759315.1600000001</c:v>
                </c:pt>
                <c:pt idx="39">
                  <c:v>7253043.29</c:v>
                </c:pt>
                <c:pt idx="40">
                  <c:v>6661585.9400000004</c:v>
                </c:pt>
                <c:pt idx="41">
                  <c:v>7306179.7300000004</c:v>
                </c:pt>
                <c:pt idx="42">
                  <c:v>7305782.0899999999</c:v>
                </c:pt>
                <c:pt idx="43">
                  <c:v>7090904.9400000004</c:v>
                </c:pt>
                <c:pt idx="44">
                  <c:v>7481912.8899999997</c:v>
                </c:pt>
                <c:pt idx="45">
                  <c:v>7297459.3899999997</c:v>
                </c:pt>
                <c:pt idx="46">
                  <c:v>7443073.5099999998</c:v>
                </c:pt>
                <c:pt idx="47">
                  <c:v>7179289.8200000003</c:v>
                </c:pt>
                <c:pt idx="48">
                  <c:v>7177046.1399999997</c:v>
                </c:pt>
                <c:pt idx="49">
                  <c:v>6801007.0300000003</c:v>
                </c:pt>
                <c:pt idx="50">
                  <c:v>6789190.4800000004</c:v>
                </c:pt>
                <c:pt idx="51">
                  <c:v>6753332.3600000003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85B-4D22-9574-7B9A2329AE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422012080"/>
        <c:axId val="422012472"/>
      </c:barChart>
      <c:lineChart>
        <c:grouping val="standard"/>
        <c:varyColors val="0"/>
        <c:ser>
          <c:idx val="2"/>
          <c:order val="2"/>
          <c:tx>
            <c:v>Price/Lb</c:v>
          </c:tx>
          <c:marker>
            <c:symbol val="circle"/>
            <c:size val="7"/>
          </c:marker>
          <c:val>
            <c:numRef>
              <c:f>Data!$E$81:$BD$81</c:f>
              <c:numCache>
                <c:formatCode>"$"#,##0.00;\("$"#,##0.00\)</c:formatCode>
                <c:ptCount val="52"/>
                <c:pt idx="0">
                  <c:v>4.2129708319662402</c:v>
                </c:pt>
                <c:pt idx="1">
                  <c:v>4.2481981240840003</c:v>
                </c:pt>
                <c:pt idx="2">
                  <c:v>4.23464385065322</c:v>
                </c:pt>
                <c:pt idx="3">
                  <c:v>4.2278308601581198</c:v>
                </c:pt>
                <c:pt idx="4">
                  <c:v>4.2045100877041097</c:v>
                </c:pt>
                <c:pt idx="5">
                  <c:v>4.2040313673308498</c:v>
                </c:pt>
                <c:pt idx="6">
                  <c:v>4.2271790586249098</c:v>
                </c:pt>
                <c:pt idx="7">
                  <c:v>4.2439342398173796</c:v>
                </c:pt>
                <c:pt idx="8">
                  <c:v>4.2100979916680101</c:v>
                </c:pt>
                <c:pt idx="9">
                  <c:v>4.2228509280933997</c:v>
                </c:pt>
                <c:pt idx="10">
                  <c:v>4.2600040122730398</c:v>
                </c:pt>
                <c:pt idx="11">
                  <c:v>4.21989662768115</c:v>
                </c:pt>
                <c:pt idx="12">
                  <c:v>4.2477926975449103</c:v>
                </c:pt>
                <c:pt idx="13">
                  <c:v>4.2182070651455703</c:v>
                </c:pt>
                <c:pt idx="14">
                  <c:v>4.1822974942981102</c:v>
                </c:pt>
                <c:pt idx="15">
                  <c:v>4.2385257979120103</c:v>
                </c:pt>
                <c:pt idx="16">
                  <c:v>4.2121937002421799</c:v>
                </c:pt>
                <c:pt idx="17">
                  <c:v>4.2689024314413997</c:v>
                </c:pt>
                <c:pt idx="18">
                  <c:v>4.2324695764144398</c:v>
                </c:pt>
                <c:pt idx="19">
                  <c:v>4.2749457986624497</c:v>
                </c:pt>
                <c:pt idx="20">
                  <c:v>4.2538387943918199</c:v>
                </c:pt>
                <c:pt idx="21">
                  <c:v>4.3094696492511204</c:v>
                </c:pt>
                <c:pt idx="22">
                  <c:v>4.26056701847242</c:v>
                </c:pt>
                <c:pt idx="23">
                  <c:v>4.2044214712115897</c:v>
                </c:pt>
                <c:pt idx="24">
                  <c:v>4.26829260024512</c:v>
                </c:pt>
                <c:pt idx="25">
                  <c:v>4.2215078789744904</c:v>
                </c:pt>
                <c:pt idx="26">
                  <c:v>4.2298509400913202</c:v>
                </c:pt>
                <c:pt idx="27">
                  <c:v>4.1982357258922498</c:v>
                </c:pt>
                <c:pt idx="28">
                  <c:v>4.30213083548177</c:v>
                </c:pt>
                <c:pt idx="29">
                  <c:v>4.32803444750843</c:v>
                </c:pt>
                <c:pt idx="30">
                  <c:v>4.2543767221722604</c:v>
                </c:pt>
                <c:pt idx="31">
                  <c:v>4.2703713175194098</c:v>
                </c:pt>
                <c:pt idx="32">
                  <c:v>4.2898995812396503</c:v>
                </c:pt>
                <c:pt idx="33">
                  <c:v>4.2715309487895299</c:v>
                </c:pt>
                <c:pt idx="34">
                  <c:v>4.3463080924764297</c:v>
                </c:pt>
                <c:pt idx="35">
                  <c:v>4.2670145184568398</c:v>
                </c:pt>
                <c:pt idx="36">
                  <c:v>4.3227247094170904</c:v>
                </c:pt>
                <c:pt idx="37">
                  <c:v>4.3064550197543801</c:v>
                </c:pt>
                <c:pt idx="38">
                  <c:v>4.3467313434913999</c:v>
                </c:pt>
                <c:pt idx="39">
                  <c:v>4.3325035538289196</c:v>
                </c:pt>
                <c:pt idx="40">
                  <c:v>4.35768541777606</c:v>
                </c:pt>
                <c:pt idx="41">
                  <c:v>4.3434298173226003</c:v>
                </c:pt>
                <c:pt idx="42">
                  <c:v>4.3849007902725399</c:v>
                </c:pt>
                <c:pt idx="43">
                  <c:v>4.3758487700160904</c:v>
                </c:pt>
                <c:pt idx="44">
                  <c:v>4.2864139480779198</c:v>
                </c:pt>
                <c:pt idx="45">
                  <c:v>4.3858390132130598</c:v>
                </c:pt>
                <c:pt idx="46">
                  <c:v>4.3880462884209797</c:v>
                </c:pt>
                <c:pt idx="47">
                  <c:v>4.3152393324051603</c:v>
                </c:pt>
                <c:pt idx="48">
                  <c:v>4.3901430930469099</c:v>
                </c:pt>
                <c:pt idx="49">
                  <c:v>4.3691739074705804</c:v>
                </c:pt>
                <c:pt idx="50">
                  <c:v>4.3635903584192901</c:v>
                </c:pt>
                <c:pt idx="51">
                  <c:v>4.33325810429979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85B-4D22-9574-7B9A2329AE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2013256"/>
        <c:axId val="422012864"/>
      </c:lineChart>
      <c:catAx>
        <c:axId val="422012080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crossAx val="422012472"/>
        <c:crosses val="autoZero"/>
        <c:auto val="0"/>
        <c:lblAlgn val="ctr"/>
        <c:lblOffset val="100"/>
        <c:noMultiLvlLbl val="0"/>
      </c:catAx>
      <c:valAx>
        <c:axId val="422012472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crossAx val="422012080"/>
        <c:crosses val="autoZero"/>
        <c:crossBetween val="between"/>
        <c:dispUnits>
          <c:builtInUnit val="millions"/>
          <c:dispUnitsLbl/>
        </c:dispUnits>
      </c:valAx>
      <c:valAx>
        <c:axId val="422012864"/>
        <c:scaling>
          <c:orientation val="minMax"/>
        </c:scaling>
        <c:delete val="0"/>
        <c:axPos val="r"/>
        <c:numFmt formatCode="&quot;$&quot;#,##0.00" sourceLinked="0"/>
        <c:majorTickMark val="out"/>
        <c:minorTickMark val="none"/>
        <c:tickLblPos val="nextTo"/>
        <c:crossAx val="422013256"/>
        <c:crosses val="max"/>
        <c:crossBetween val="between"/>
        <c:majorUnit val="0.1"/>
      </c:valAx>
      <c:catAx>
        <c:axId val="422013256"/>
        <c:scaling>
          <c:orientation val="minMax"/>
        </c:scaling>
        <c:delete val="1"/>
        <c:axPos val="b"/>
        <c:majorTickMark val="out"/>
        <c:minorTickMark val="none"/>
        <c:tickLblPos val="nextTo"/>
        <c:crossAx val="422012864"/>
        <c:crosses val="autoZero"/>
        <c:auto val="0"/>
        <c:lblAlgn val="ctr"/>
        <c:lblOffset val="100"/>
        <c:noMultiLvlLbl val="0"/>
      </c:catAx>
    </c:plotArea>
    <c:legend>
      <c:legendPos val="t"/>
      <c:layout>
        <c:manualLayout>
          <c:xMode val="edge"/>
          <c:yMode val="edge"/>
          <c:x val="0.38971585073604931"/>
          <c:y val="2.5682178657637684E-2"/>
          <c:w val="0.23778302311753366"/>
          <c:h val="7.7401435370898525E-2"/>
        </c:manualLayout>
      </c:layout>
      <c:overlay val="0"/>
      <c:txPr>
        <a:bodyPr/>
        <a:lstStyle/>
        <a:p>
          <a:pPr>
            <a:defRPr b="1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995906156781227"/>
          <c:y val="9.6333960279256586E-2"/>
          <c:w val="0.79004776150421896"/>
          <c:h val="0.87397643108376633"/>
        </c:manualLayout>
      </c:layout>
      <c:barChart>
        <c:barDir val="bar"/>
        <c:grouping val="clustered"/>
        <c:varyColors val="0"/>
        <c:ser>
          <c:idx val="1"/>
          <c:order val="0"/>
          <c:tx>
            <c:strRef>
              <c:f>Data!$F$45</c:f>
              <c:strCache>
                <c:ptCount val="1"/>
                <c:pt idx="0">
                  <c:v>Last 52 Wks</c:v>
                </c:pt>
              </c:strCache>
            </c:strRef>
          </c:tx>
          <c:invertIfNegative val="0"/>
          <c:dLbls>
            <c:numFmt formatCode="\+0.0%;[Red]\-0.0%;&quot;n/a&quot;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50" b="1"/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Data!$C$48:$C$54</c:f>
              <c:strCache>
                <c:ptCount val="7"/>
                <c:pt idx="0">
                  <c:v>Brown</c:v>
                </c:pt>
                <c:pt idx="1">
                  <c:v>Brown - Cremini</c:v>
                </c:pt>
                <c:pt idx="2">
                  <c:v>Brown - Portabella</c:v>
                </c:pt>
                <c:pt idx="3">
                  <c:v>Dried</c:v>
                </c:pt>
                <c:pt idx="4">
                  <c:v>Specialty</c:v>
                </c:pt>
                <c:pt idx="5">
                  <c:v>Value Added</c:v>
                </c:pt>
                <c:pt idx="6">
                  <c:v>White</c:v>
                </c:pt>
              </c:strCache>
            </c:strRef>
          </c:cat>
          <c:val>
            <c:numRef>
              <c:f>Data!$G$48:$G$54</c:f>
              <c:numCache>
                <c:formatCode>0.0%;\(0.0%\)</c:formatCode>
                <c:ptCount val="7"/>
                <c:pt idx="0">
                  <c:v>0.111320460766539</c:v>
                </c:pt>
                <c:pt idx="1">
                  <c:v>0.133719695363337</c:v>
                </c:pt>
                <c:pt idx="2">
                  <c:v>-1.6568192485858599E-2</c:v>
                </c:pt>
                <c:pt idx="3">
                  <c:v>-2.0900127663651898E-2</c:v>
                </c:pt>
                <c:pt idx="4">
                  <c:v>0.18159236291446301</c:v>
                </c:pt>
                <c:pt idx="5">
                  <c:v>-0.13678632125683299</c:v>
                </c:pt>
                <c:pt idx="6">
                  <c:v>6.8138058913946795E-2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506-4140-944B-47B74C7A5F5C}"/>
            </c:ext>
          </c:extLst>
        </c:ser>
        <c:ser>
          <c:idx val="0"/>
          <c:order val="1"/>
          <c:tx>
            <c:strRef>
              <c:f>Data!$D$45</c:f>
              <c:strCache>
                <c:ptCount val="1"/>
                <c:pt idx="0">
                  <c:v>Last 04 Wks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</c:spPr>
          <c:invertIfNegative val="0"/>
          <c:dLbls>
            <c:dLbl>
              <c:idx val="3"/>
              <c:layout>
                <c:manualLayout>
                  <c:x val="-5.4092920021486879E-3"/>
                  <c:y val="-2.699055330634277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506-4140-944B-47B74C7A5F5C}"/>
                </c:ext>
              </c:extLst>
            </c:dLbl>
            <c:numFmt formatCode="\+0.0%;[Red]\-0.0%;&quot;n/a&quot;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50" b="1"/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Data!$C$48:$C$54</c:f>
              <c:strCache>
                <c:ptCount val="7"/>
                <c:pt idx="0">
                  <c:v>Brown</c:v>
                </c:pt>
                <c:pt idx="1">
                  <c:v>Brown - Cremini</c:v>
                </c:pt>
                <c:pt idx="2">
                  <c:v>Brown - Portabella</c:v>
                </c:pt>
                <c:pt idx="3">
                  <c:v>Dried</c:v>
                </c:pt>
                <c:pt idx="4">
                  <c:v>Specialty</c:v>
                </c:pt>
                <c:pt idx="5">
                  <c:v>Value Added</c:v>
                </c:pt>
                <c:pt idx="6">
                  <c:v>White</c:v>
                </c:pt>
              </c:strCache>
            </c:strRef>
          </c:cat>
          <c:val>
            <c:numRef>
              <c:f>Data!$E$48:$E$54</c:f>
              <c:numCache>
                <c:formatCode>0.0%;\(0.0%\)</c:formatCode>
                <c:ptCount val="7"/>
                <c:pt idx="0">
                  <c:v>0.30588656453206903</c:v>
                </c:pt>
                <c:pt idx="1">
                  <c:v>0.33681117722056297</c:v>
                </c:pt>
                <c:pt idx="2">
                  <c:v>0.15538315638242001</c:v>
                </c:pt>
                <c:pt idx="3">
                  <c:v>0.175818734086398</c:v>
                </c:pt>
                <c:pt idx="4">
                  <c:v>0.30701494819767899</c:v>
                </c:pt>
                <c:pt idx="5">
                  <c:v>4.5225000514994798E-2</c:v>
                </c:pt>
                <c:pt idx="6">
                  <c:v>0.23570265324761899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506-4140-944B-47B74C7A5F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axId val="421994048"/>
        <c:axId val="421986600"/>
      </c:barChart>
      <c:catAx>
        <c:axId val="421994048"/>
        <c:scaling>
          <c:orientation val="minMax"/>
        </c:scaling>
        <c:delete val="0"/>
        <c:axPos val="l"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 b="1"/>
            </a:pPr>
            <a:endParaRPr lang="en-US"/>
          </a:p>
        </c:txPr>
        <c:crossAx val="421986600"/>
        <c:crosses val="autoZero"/>
        <c:auto val="1"/>
        <c:lblAlgn val="ctr"/>
        <c:lblOffset val="300"/>
        <c:noMultiLvlLbl val="0"/>
      </c:catAx>
      <c:valAx>
        <c:axId val="421986600"/>
        <c:scaling>
          <c:orientation val="minMax"/>
        </c:scaling>
        <c:delete val="1"/>
        <c:axPos val="b"/>
        <c:numFmt formatCode="0.0%;\(0.0%\)" sourceLinked="1"/>
        <c:majorTickMark val="out"/>
        <c:minorTickMark val="none"/>
        <c:tickLblPos val="nextTo"/>
        <c:crossAx val="421994048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overlay val="0"/>
      <c:txPr>
        <a:bodyPr/>
        <a:lstStyle/>
        <a:p>
          <a:pPr>
            <a:defRPr sz="1050" b="1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accent5"/>
              </a:solidFill>
            </c:spPr>
            <c:extLst>
              <c:ext xmlns:c16="http://schemas.microsoft.com/office/drawing/2014/chart" uri="{C3380CC4-5D6E-409C-BE32-E72D297353CC}">
                <c16:uniqueId val="{00000001-649F-4A8E-B571-840E91FCD13A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4"/>
              </a:solidFill>
            </c:spPr>
            <c:extLst>
              <c:ext xmlns:c16="http://schemas.microsoft.com/office/drawing/2014/chart" uri="{C3380CC4-5D6E-409C-BE32-E72D297353CC}">
                <c16:uniqueId val="{00000003-649F-4A8E-B571-840E91FCD13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2400" b="1"/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Data!$D$135:$D$136</c:f>
              <c:strCache>
                <c:ptCount val="2"/>
                <c:pt idx="0">
                  <c:v>ORGANIC</c:v>
                </c:pt>
                <c:pt idx="1">
                  <c:v>CONVENTIONAL</c:v>
                </c:pt>
              </c:strCache>
            </c:strRef>
          </c:cat>
          <c:val>
            <c:numRef>
              <c:f>Data!$E$135:$E$136</c:f>
              <c:numCache>
                <c:formatCode>\+0.0%;[Red]\-0.0%;"n/a"</c:formatCode>
                <c:ptCount val="2"/>
                <c:pt idx="0">
                  <c:v>0.37</c:v>
                </c:pt>
                <c:pt idx="1">
                  <c:v>0.247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49F-4A8E-B571-840E91FCD1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421988168"/>
        <c:axId val="421994832"/>
      </c:barChart>
      <c:catAx>
        <c:axId val="421988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400" b="1"/>
            </a:pPr>
            <a:endParaRPr lang="en-US"/>
          </a:p>
        </c:txPr>
        <c:crossAx val="421994832"/>
        <c:crosses val="autoZero"/>
        <c:auto val="1"/>
        <c:lblAlgn val="ctr"/>
        <c:lblOffset val="100"/>
        <c:noMultiLvlLbl val="0"/>
      </c:catAx>
      <c:valAx>
        <c:axId val="421994832"/>
        <c:scaling>
          <c:orientation val="minMax"/>
        </c:scaling>
        <c:delete val="1"/>
        <c:axPos val="l"/>
        <c:numFmt formatCode="\+0.0%;[Red]\-0.0%;&quot;n/a&quot;" sourceLinked="1"/>
        <c:majorTickMark val="out"/>
        <c:minorTickMark val="none"/>
        <c:tickLblPos val="nextTo"/>
        <c:crossAx val="42198816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1062662866066473"/>
          <c:y val="3.1400513463261503E-2"/>
          <c:w val="0.88170930710338524"/>
          <c:h val="0.95824657334499852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3"/>
              </a:solidFill>
            </c:spPr>
            <c:extLst>
              <c:ext xmlns:c16="http://schemas.microsoft.com/office/drawing/2014/chart" uri="{C3380CC4-5D6E-409C-BE32-E72D297353CC}">
                <c16:uniqueId val="{00000001-DB88-4AFD-85C4-00D8F1BD503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03-DB88-4AFD-85C4-00D8F1BD5038}"/>
              </c:ext>
            </c:extLst>
          </c:dPt>
          <c:dLbls>
            <c:dLbl>
              <c:idx val="0"/>
              <c:layout>
                <c:manualLayout>
                  <c:x val="-0.19693167386334773"/>
                  <c:y val="0.13008128121928156"/>
                </c:manualLayout>
              </c:layout>
              <c:tx>
                <c:rich>
                  <a:bodyPr/>
                  <a:lstStyle/>
                  <a:p>
                    <a:fld id="{0A6BFE62-C456-4EF4-BC41-17D0D5F27ACF}" type="CATEGORYNAME">
                      <a:rPr lang="en-US"/>
                      <a:pPr/>
                      <a:t>[CATEGORY NAME]</a:t>
                    </a:fld>
                    <a:endParaRPr lang="en-US" baseline="0"/>
                  </a:p>
                  <a:p>
                    <a:fld id="{3D3DF2C1-0D01-4AE3-9607-1A55E4B445BF}" type="VALUE">
                      <a:rPr lang="en-US"/>
                      <a:pPr/>
                      <a:t>[VALUE]</a:t>
                    </a:fld>
                    <a:r>
                      <a:rPr lang="en-US"/>
                      <a:t>MM</a:t>
                    </a:r>
                    <a:endParaRPr lang="en-US" baseline="0"/>
                  </a:p>
                  <a:p>
                    <a:fld id="{88D20879-4924-4CD8-BF69-59D3362CC1E1}" type="PERCENTAGE">
                      <a:rPr lang="en-US"/>
                      <a:pPr/>
                      <a:t>[PERCENTAGE]</a:t>
                    </a:fld>
                    <a:endParaRPr lang="en-US"/>
                  </a:p>
                </c:rich>
              </c:tx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DB88-4AFD-85C4-00D8F1BD5038}"/>
                </c:ext>
              </c:extLst>
            </c:dLbl>
            <c:dLbl>
              <c:idx val="1"/>
              <c:layout>
                <c:manualLayout>
                  <c:x val="0.2201623721765962"/>
                  <c:y val="-0.15062556805121799"/>
                </c:manualLayout>
              </c:layout>
              <c:tx>
                <c:rich>
                  <a:bodyPr/>
                  <a:lstStyle/>
                  <a:p>
                    <a:fld id="{62CBDD82-8018-4B49-884A-AB4DFED9F6E6}" type="CATEGORYNAME">
                      <a:rPr lang="en-US"/>
                      <a:pPr/>
                      <a:t>[CATEGORY NAME]</a:t>
                    </a:fld>
                    <a:endParaRPr lang="en-US" baseline="0"/>
                  </a:p>
                  <a:p>
                    <a:fld id="{B0515389-3E06-4240-8DC4-6896AC4B8A6B}" type="VALUE">
                      <a:rPr lang="en-US"/>
                      <a:pPr/>
                      <a:t>[VALUE]</a:t>
                    </a:fld>
                    <a:r>
                      <a:rPr lang="en-US"/>
                      <a:t>MM</a:t>
                    </a:r>
                    <a:endParaRPr lang="en-US" baseline="0"/>
                  </a:p>
                  <a:p>
                    <a:fld id="{BEE80109-CBA6-41F6-B2E5-48E3262282B8}" type="PERCENTAGE">
                      <a:rPr lang="en-US"/>
                      <a:pPr/>
                      <a:t>[PERCENTAGE]</a:t>
                    </a:fld>
                    <a:endParaRPr lang="en-US"/>
                  </a:p>
                </c:rich>
              </c:tx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DB88-4AFD-85C4-00D8F1BD503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600" b="1"/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Data!$D$150:$D$151</c:f>
              <c:strCache>
                <c:ptCount val="2"/>
                <c:pt idx="0">
                  <c:v>SLICED</c:v>
                </c:pt>
                <c:pt idx="1">
                  <c:v>WHOLE</c:v>
                </c:pt>
              </c:strCache>
            </c:strRef>
          </c:cat>
          <c:val>
            <c:numRef>
              <c:f>Data!$E$150:$E$151</c:f>
              <c:numCache>
                <c:formatCode>"$"#,##0.0_);\("$"#,##0.0\)</c:formatCode>
                <c:ptCount val="2"/>
                <c:pt idx="0">
                  <c:v>53.990664000000002</c:v>
                </c:pt>
                <c:pt idx="1">
                  <c:v>66.121555999999998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B88-4AFD-85C4-00D8F1BD50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213379241573298"/>
          <c:y val="2.7821235460321558E-2"/>
          <c:w val="0.88170930710338524"/>
          <c:h val="0.95824657334499852"/>
        </c:manualLayout>
      </c:layout>
      <c:doughnutChart>
        <c:varyColors val="1"/>
        <c:ser>
          <c:idx val="0"/>
          <c:order val="0"/>
          <c:dPt>
            <c:idx val="0"/>
            <c:bubble3D val="0"/>
            <c:explosion val="12"/>
            <c:spPr>
              <a:solidFill>
                <a:schemeClr val="accent4"/>
              </a:solidFill>
            </c:spPr>
            <c:extLst>
              <c:ext xmlns:c16="http://schemas.microsoft.com/office/drawing/2014/chart" uri="{C3380CC4-5D6E-409C-BE32-E72D297353CC}">
                <c16:uniqueId val="{00000000-F3A5-4D2D-A469-E743FB46CFB6}"/>
              </c:ext>
            </c:extLst>
          </c:dPt>
          <c:dPt>
            <c:idx val="1"/>
            <c:bubble3D val="0"/>
            <c:spPr>
              <a:solidFill>
                <a:schemeClr val="accent5"/>
              </a:solidFill>
            </c:spPr>
            <c:extLst>
              <c:ext xmlns:c16="http://schemas.microsoft.com/office/drawing/2014/chart" uri="{C3380CC4-5D6E-409C-BE32-E72D297353CC}">
                <c16:uniqueId val="{00000002-F3A5-4D2D-A469-E743FB46CFB6}"/>
              </c:ext>
            </c:extLst>
          </c:dPt>
          <c:dLbls>
            <c:dLbl>
              <c:idx val="0"/>
              <c:layout>
                <c:manualLayout>
                  <c:x val="2.4551500954853762E-3"/>
                  <c:y val="1.6074286714447418E-2"/>
                </c:manualLayout>
              </c:layout>
              <c:tx>
                <c:rich>
                  <a:bodyPr/>
                  <a:lstStyle/>
                  <a:p>
                    <a:fld id="{6FBA9271-2430-474B-9CB3-5FD7C0A552AA}" type="CATEGORYNAME">
                      <a:rPr lang="en-US"/>
                      <a:pPr/>
                      <a:t>[CATEGORY NAME]</a:t>
                    </a:fld>
                    <a:endParaRPr lang="en-US" baseline="0"/>
                  </a:p>
                  <a:p>
                    <a:fld id="{2D48B49E-5715-4A0A-B018-B7E7CF8DF462}" type="VALUE">
                      <a:rPr lang="en-US"/>
                      <a:pPr/>
                      <a:t>[VALUE]</a:t>
                    </a:fld>
                    <a:r>
                      <a:rPr lang="en-US"/>
                      <a:t>MM</a:t>
                    </a:r>
                    <a:endParaRPr lang="en-US" baseline="0"/>
                  </a:p>
                  <a:p>
                    <a:fld id="{727EC887-E864-46D7-AA82-4B1026DDABE2}" type="PERCENTAGE">
                      <a:rPr lang="en-US"/>
                      <a:pPr/>
                      <a:t>[PERCENTAGE]</a:t>
                    </a:fld>
                    <a:endParaRPr lang="en-US"/>
                  </a:p>
                </c:rich>
              </c:tx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9499412035861111"/>
                      <c:h val="0.2382400406330783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F3A5-4D2D-A469-E743FB46CFB6}"/>
                </c:ext>
              </c:extLst>
            </c:dLbl>
            <c:dLbl>
              <c:idx val="1"/>
              <c:layout>
                <c:manualLayout>
                  <c:x val="0"/>
                  <c:y val="1.3888888888888888E-2"/>
                </c:manualLayout>
              </c:layout>
              <c:tx>
                <c:rich>
                  <a:bodyPr/>
                  <a:lstStyle/>
                  <a:p>
                    <a:fld id="{ECCF0FE1-7D37-4910-90A2-FDD1AB9EAA9E}" type="CATEGORYNAME">
                      <a:rPr lang="en-US"/>
                      <a:pPr/>
                      <a:t>[CATEGORY NAME]</a:t>
                    </a:fld>
                    <a:endParaRPr lang="en-US" baseline="0"/>
                  </a:p>
                  <a:p>
                    <a:fld id="{96C40DEF-4E24-4137-818B-E26F186BABB2}" type="VALUE">
                      <a:rPr lang="en-US"/>
                      <a:pPr/>
                      <a:t>[VALUE]</a:t>
                    </a:fld>
                    <a:r>
                      <a:rPr lang="en-US"/>
                      <a:t>MM</a:t>
                    </a:r>
                    <a:endParaRPr lang="en-US" baseline="0"/>
                  </a:p>
                  <a:p>
                    <a:fld id="{1A9A43A1-D55E-41CE-9D36-06757C48192F}" type="PERCENTAGE">
                      <a:rPr lang="en-US"/>
                      <a:pPr/>
                      <a:t>[PERCENTAGE]</a:t>
                    </a:fld>
                    <a:endParaRPr lang="en-US"/>
                  </a:p>
                </c:rich>
              </c:tx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F3A5-4D2D-A469-E743FB46CFB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/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Data!$D$132:$D$133</c:f>
              <c:strCache>
                <c:ptCount val="2"/>
                <c:pt idx="0">
                  <c:v>CONVENTIONAL</c:v>
                </c:pt>
                <c:pt idx="1">
                  <c:v>ORGANIC</c:v>
                </c:pt>
              </c:strCache>
            </c:strRef>
          </c:cat>
          <c:val>
            <c:numRef>
              <c:f>Data!$E$132:$E$133</c:f>
              <c:numCache>
                <c:formatCode>"$"#,##0.0_);\("$"#,##0.0\)</c:formatCode>
                <c:ptCount val="2"/>
                <c:pt idx="0">
                  <c:v>103.79702</c:v>
                </c:pt>
                <c:pt idx="1">
                  <c:v>16.315200999999998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3A5-4D2D-A469-E743FB46CF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106"/>
        <c:holeSize val="42"/>
      </c:doughnutChart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13" Type="http://schemas.openxmlformats.org/officeDocument/2006/relationships/image" Target="../media/image13.emf"/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12" Type="http://schemas.openxmlformats.org/officeDocument/2006/relationships/image" Target="../media/image12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11" Type="http://schemas.openxmlformats.org/officeDocument/2006/relationships/image" Target="../media/image11.png"/><Relationship Id="rId5" Type="http://schemas.openxmlformats.org/officeDocument/2006/relationships/image" Target="../media/image5.emf"/><Relationship Id="rId10" Type="http://schemas.openxmlformats.org/officeDocument/2006/relationships/image" Target="../media/image10.emf"/><Relationship Id="rId4" Type="http://schemas.openxmlformats.org/officeDocument/2006/relationships/image" Target="../media/image4.emf"/><Relationship Id="rId9" Type="http://schemas.openxmlformats.org/officeDocument/2006/relationships/image" Target="../media/image9.emf"/></Relationships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21.emf"/><Relationship Id="rId3" Type="http://schemas.openxmlformats.org/officeDocument/2006/relationships/image" Target="../media/image16.emf"/><Relationship Id="rId7" Type="http://schemas.openxmlformats.org/officeDocument/2006/relationships/image" Target="../media/image20.emf"/><Relationship Id="rId12" Type="http://schemas.openxmlformats.org/officeDocument/2006/relationships/image" Target="../media/image25.emf"/><Relationship Id="rId2" Type="http://schemas.openxmlformats.org/officeDocument/2006/relationships/image" Target="../media/image15.emf"/><Relationship Id="rId1" Type="http://schemas.openxmlformats.org/officeDocument/2006/relationships/image" Target="../media/image14.emf"/><Relationship Id="rId6" Type="http://schemas.openxmlformats.org/officeDocument/2006/relationships/image" Target="../media/image19.emf"/><Relationship Id="rId11" Type="http://schemas.openxmlformats.org/officeDocument/2006/relationships/image" Target="../media/image24.emf"/><Relationship Id="rId5" Type="http://schemas.openxmlformats.org/officeDocument/2006/relationships/image" Target="../media/image18.emf"/><Relationship Id="rId10" Type="http://schemas.openxmlformats.org/officeDocument/2006/relationships/image" Target="../media/image23.emf"/><Relationship Id="rId4" Type="http://schemas.openxmlformats.org/officeDocument/2006/relationships/image" Target="../media/image17.emf"/><Relationship Id="rId9" Type="http://schemas.openxmlformats.org/officeDocument/2006/relationships/image" Target="../media/image2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19050</xdr:colOff>
      <xdr:row>2</xdr:row>
      <xdr:rowOff>52387</xdr:rowOff>
    </xdr:from>
    <xdr:to>
      <xdr:col>16</xdr:col>
      <xdr:colOff>323850</xdr:colOff>
      <xdr:row>16</xdr:row>
      <xdr:rowOff>128587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752476</xdr:colOff>
      <xdr:row>21</xdr:row>
      <xdr:rowOff>138112</xdr:rowOff>
    </xdr:from>
    <xdr:to>
      <xdr:col>15</xdr:col>
      <xdr:colOff>609601</xdr:colOff>
      <xdr:row>36</xdr:row>
      <xdr:rowOff>23812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571499</xdr:colOff>
      <xdr:row>16</xdr:row>
      <xdr:rowOff>33336</xdr:rowOff>
    </xdr:from>
    <xdr:to>
      <xdr:col>29</xdr:col>
      <xdr:colOff>561975</xdr:colOff>
      <xdr:row>38</xdr:row>
      <xdr:rowOff>57149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885825</xdr:colOff>
      <xdr:row>44</xdr:row>
      <xdr:rowOff>52387</xdr:rowOff>
    </xdr:from>
    <xdr:to>
      <xdr:col>19</xdr:col>
      <xdr:colOff>114300</xdr:colOff>
      <xdr:row>55</xdr:row>
      <xdr:rowOff>180975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104774</xdr:colOff>
      <xdr:row>82</xdr:row>
      <xdr:rowOff>80962</xdr:rowOff>
    </xdr:from>
    <xdr:to>
      <xdr:col>21</xdr:col>
      <xdr:colOff>304799</xdr:colOff>
      <xdr:row>98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19</xdr:col>
      <xdr:colOff>57150</xdr:colOff>
      <xdr:row>44</xdr:row>
      <xdr:rowOff>76201</xdr:rowOff>
    </xdr:from>
    <xdr:to>
      <xdr:col>25</xdr:col>
      <xdr:colOff>571501</xdr:colOff>
      <xdr:row>69</xdr:row>
      <xdr:rowOff>19051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23</xdr:col>
      <xdr:colOff>47625</xdr:colOff>
      <xdr:row>104</xdr:row>
      <xdr:rowOff>42862</xdr:rowOff>
    </xdr:from>
    <xdr:to>
      <xdr:col>30</xdr:col>
      <xdr:colOff>381000</xdr:colOff>
      <xdr:row>118</xdr:row>
      <xdr:rowOff>119062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6</xdr:col>
      <xdr:colOff>28575</xdr:colOff>
      <xdr:row>144</xdr:row>
      <xdr:rowOff>95250</xdr:rowOff>
    </xdr:from>
    <xdr:to>
      <xdr:col>11</xdr:col>
      <xdr:colOff>581025</xdr:colOff>
      <xdr:row>161</xdr:row>
      <xdr:rowOff>176213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13</xdr:col>
      <xdr:colOff>123825</xdr:colOff>
      <xdr:row>121</xdr:row>
      <xdr:rowOff>85726</xdr:rowOff>
    </xdr:from>
    <xdr:to>
      <xdr:col>20</xdr:col>
      <xdr:colOff>590550</xdr:colOff>
      <xdr:row>138</xdr:row>
      <xdr:rowOff>95251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76200</xdr:colOff>
      <xdr:row>142</xdr:row>
      <xdr:rowOff>85725</xdr:rowOff>
    </xdr:from>
    <xdr:to>
      <xdr:col>20</xdr:col>
      <xdr:colOff>581025</xdr:colOff>
      <xdr:row>166</xdr:row>
      <xdr:rowOff>28575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</xdr:col>
      <xdr:colOff>739588</xdr:colOff>
      <xdr:row>106</xdr:row>
      <xdr:rowOff>179294</xdr:rowOff>
    </xdr:from>
    <xdr:to>
      <xdr:col>6</xdr:col>
      <xdr:colOff>649941</xdr:colOff>
      <xdr:row>110</xdr:row>
      <xdr:rowOff>829236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BFB1DCD8-61D6-4AF3-8531-87AA49F34D5A}"/>
            </a:ext>
          </a:extLst>
        </xdr:cNvPr>
        <xdr:cNvSpPr txBox="1"/>
      </xdr:nvSpPr>
      <xdr:spPr>
        <a:xfrm>
          <a:off x="2386853" y="20529176"/>
          <a:ext cx="3776382" cy="141194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2400"/>
            <a:t>6 is</a:t>
          </a:r>
          <a:r>
            <a:rPr lang="en-US" sz="2400" baseline="0"/>
            <a:t> not used anymore</a:t>
          </a:r>
          <a:endParaRPr lang="en-US" sz="24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271775</xdr:colOff>
          <xdr:row>19</xdr:row>
          <xdr:rowOff>36636</xdr:rowOff>
        </xdr:from>
        <xdr:to>
          <xdr:col>11</xdr:col>
          <xdr:colOff>381000</xdr:colOff>
          <xdr:row>28</xdr:row>
          <xdr:rowOff>170730</xdr:rowOff>
        </xdr:to>
        <xdr:pic>
          <xdr:nvPicPr>
            <xdr:cNvPr id="56" name="Picture 55">
              <a:extLst>
                <a:ext uri="{FF2B5EF4-FFF2-40B4-BE49-F238E27FC236}">
                  <a16:creationId xmlns:a16="http://schemas.microsoft.com/office/drawing/2014/main" id="{00000000-0008-0000-0100-000038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Data!$L$45:$S$56" spid="_x0000_s19473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2909467" y="3656136"/>
              <a:ext cx="4725187" cy="1848594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xdr:twoCellAnchor>
    <xdr:from>
      <xdr:col>0</xdr:col>
      <xdr:colOff>66675</xdr:colOff>
      <xdr:row>4</xdr:row>
      <xdr:rowOff>114300</xdr:rowOff>
    </xdr:from>
    <xdr:to>
      <xdr:col>10</xdr:col>
      <xdr:colOff>556846</xdr:colOff>
      <xdr:row>6</xdr:row>
      <xdr:rowOff>171450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 txBox="1"/>
      </xdr:nvSpPr>
      <xdr:spPr>
        <a:xfrm>
          <a:off x="66675" y="956896"/>
          <a:ext cx="6571517" cy="364881"/>
        </a:xfrm>
        <a:prstGeom prst="rect">
          <a:avLst/>
        </a:prstGeom>
        <a:solidFill>
          <a:schemeClr val="lt1"/>
        </a:solidFill>
        <a:ln w="47625" cmpd="dbl">
          <a:solidFill>
            <a:schemeClr val="tx2">
              <a:lumMod val="60000"/>
              <a:lumOff val="4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400" b="1">
              <a:solidFill>
                <a:srgbClr val="A50021"/>
              </a:solidFill>
            </a:rPr>
            <a:t>Total U.S.</a:t>
          </a:r>
        </a:p>
      </xdr:txBody>
    </xdr:sp>
    <xdr:clientData/>
  </xdr:twoCellAnchor>
  <xdr:twoCellAnchor>
    <xdr:from>
      <xdr:col>0</xdr:col>
      <xdr:colOff>531283</xdr:colOff>
      <xdr:row>17</xdr:row>
      <xdr:rowOff>98425</xdr:rowOff>
    </xdr:from>
    <xdr:to>
      <xdr:col>4</xdr:col>
      <xdr:colOff>64558</xdr:colOff>
      <xdr:row>19</xdr:row>
      <xdr:rowOff>69850</xdr:rowOff>
    </xdr:to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 txBox="1"/>
      </xdr:nvSpPr>
      <xdr:spPr>
        <a:xfrm>
          <a:off x="531283" y="3336925"/>
          <a:ext cx="2157942" cy="3524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="1">
              <a:solidFill>
                <a:srgbClr val="A50021"/>
              </a:solidFill>
            </a:rPr>
            <a:t>$ Sales % Chg. vs. Total Produce</a:t>
          </a:r>
        </a:p>
      </xdr:txBody>
    </xdr:sp>
    <xdr:clientData/>
  </xdr:twoCellAnchor>
  <xdr:twoCellAnchor>
    <xdr:from>
      <xdr:col>6</xdr:col>
      <xdr:colOff>142872</xdr:colOff>
      <xdr:row>17</xdr:row>
      <xdr:rowOff>80435</xdr:rowOff>
    </xdr:from>
    <xdr:to>
      <xdr:col>10</xdr:col>
      <xdr:colOff>85721</xdr:colOff>
      <xdr:row>19</xdr:row>
      <xdr:rowOff>51860</xdr:rowOff>
    </xdr:to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4079872" y="3318935"/>
          <a:ext cx="2567516" cy="3524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="1">
              <a:solidFill>
                <a:srgbClr val="A50021"/>
              </a:solidFill>
            </a:rPr>
            <a:t>L4-wk $ Share by Variety (in Millions)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8</xdr:row>
          <xdr:rowOff>52916</xdr:rowOff>
        </xdr:from>
        <xdr:to>
          <xdr:col>10</xdr:col>
          <xdr:colOff>608134</xdr:colOff>
          <xdr:row>17</xdr:row>
          <xdr:rowOff>74760</xdr:rowOff>
        </xdr:to>
        <xdr:pic>
          <xdr:nvPicPr>
            <xdr:cNvPr id="15" name="Picture 14">
              <a:extLst>
                <a:ext uri="{FF2B5EF4-FFF2-40B4-BE49-F238E27FC236}">
                  <a16:creationId xmlns:a16="http://schemas.microsoft.com/office/drawing/2014/main" id="{00000000-0008-0000-0100-00000F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Data!$B$83:$V$98" spid="_x0000_s19474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0" y="1576916"/>
              <a:ext cx="7202365" cy="1736344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xdr:twoCellAnchor>
    <xdr:from>
      <xdr:col>1</xdr:col>
      <xdr:colOff>638175</xdr:colOff>
      <xdr:row>7</xdr:row>
      <xdr:rowOff>32132</xdr:rowOff>
    </xdr:from>
    <xdr:to>
      <xdr:col>8</xdr:col>
      <xdr:colOff>638175</xdr:colOff>
      <xdr:row>8</xdr:row>
      <xdr:rowOff>105833</xdr:rowOff>
    </xdr:to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/>
      </xdr:nvSpPr>
      <xdr:spPr>
        <a:xfrm>
          <a:off x="1294342" y="1365632"/>
          <a:ext cx="4593166" cy="26420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="1">
              <a:solidFill>
                <a:srgbClr val="A50021"/>
              </a:solidFill>
            </a:rPr>
            <a:t>Mushroom</a:t>
          </a:r>
          <a:r>
            <a:rPr lang="en-US" sz="1100" b="1" baseline="0">
              <a:solidFill>
                <a:srgbClr val="A50021"/>
              </a:solidFill>
            </a:rPr>
            <a:t> Sales &amp; Price by Week</a:t>
          </a:r>
          <a:endParaRPr lang="en-US" sz="1100" b="1">
            <a:solidFill>
              <a:srgbClr val="A50021"/>
            </a:solidFill>
          </a:endParaRPr>
        </a:p>
      </xdr:txBody>
    </xdr:sp>
    <xdr:clientData/>
  </xdr:twoCellAnchor>
  <xdr:twoCellAnchor>
    <xdr:from>
      <xdr:col>7</xdr:col>
      <xdr:colOff>76121</xdr:colOff>
      <xdr:row>29</xdr:row>
      <xdr:rowOff>181139</xdr:rowOff>
    </xdr:from>
    <xdr:to>
      <xdr:col>10</xdr:col>
      <xdr:colOff>265563</xdr:colOff>
      <xdr:row>31</xdr:row>
      <xdr:rowOff>152564</xdr:rowOff>
    </xdr:to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/>
      </xdr:nvSpPr>
      <xdr:spPr>
        <a:xfrm>
          <a:off x="4333063" y="5712966"/>
          <a:ext cx="2013846" cy="3524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="1">
              <a:solidFill>
                <a:srgbClr val="A50021"/>
              </a:solidFill>
            </a:rPr>
            <a:t>$ Sales % Chg. by Segment</a:t>
          </a:r>
        </a:p>
      </xdr:txBody>
    </xdr:sp>
    <xdr:clientData/>
  </xdr:twoCellAnchor>
  <xdr:twoCellAnchor>
    <xdr:from>
      <xdr:col>11</xdr:col>
      <xdr:colOff>57150</xdr:colOff>
      <xdr:row>0</xdr:row>
      <xdr:rowOff>76200</xdr:rowOff>
    </xdr:from>
    <xdr:to>
      <xdr:col>21</xdr:col>
      <xdr:colOff>581025</xdr:colOff>
      <xdr:row>2</xdr:row>
      <xdr:rowOff>76200</xdr:rowOff>
    </xdr:to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 txBox="1"/>
      </xdr:nvSpPr>
      <xdr:spPr>
        <a:xfrm>
          <a:off x="7286625" y="76200"/>
          <a:ext cx="7096125" cy="381000"/>
        </a:xfrm>
        <a:prstGeom prst="rect">
          <a:avLst/>
        </a:prstGeom>
        <a:solidFill>
          <a:schemeClr val="lt1"/>
        </a:solidFill>
        <a:ln w="47625" cmpd="dbl">
          <a:solidFill>
            <a:schemeClr val="tx2">
              <a:lumMod val="60000"/>
              <a:lumOff val="4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400" b="1">
              <a:solidFill>
                <a:srgbClr val="A50021"/>
              </a:solidFill>
            </a:rPr>
            <a:t>ORGANIC/CONVENTIONAL</a:t>
          </a:r>
        </a:p>
      </xdr:txBody>
    </xdr:sp>
    <xdr:clientData/>
  </xdr:twoCellAnchor>
  <xdr:twoCellAnchor>
    <xdr:from>
      <xdr:col>11</xdr:col>
      <xdr:colOff>166157</xdr:colOff>
      <xdr:row>18</xdr:row>
      <xdr:rowOff>61382</xdr:rowOff>
    </xdr:from>
    <xdr:to>
      <xdr:col>14</xdr:col>
      <xdr:colOff>556682</xdr:colOff>
      <xdr:row>20</xdr:row>
      <xdr:rowOff>32807</xdr:rowOff>
    </xdr:to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 txBox="1"/>
      </xdr:nvSpPr>
      <xdr:spPr>
        <a:xfrm>
          <a:off x="7383990" y="3490382"/>
          <a:ext cx="2359025" cy="3524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="1">
              <a:solidFill>
                <a:srgbClr val="A50021"/>
              </a:solidFill>
            </a:rPr>
            <a:t>L4-wk Mushroom</a:t>
          </a:r>
          <a:r>
            <a:rPr lang="en-US" sz="1100" b="1" baseline="0">
              <a:solidFill>
                <a:srgbClr val="A50021"/>
              </a:solidFill>
            </a:rPr>
            <a:t> $ Share by Region</a:t>
          </a:r>
          <a:endParaRPr lang="en-US" sz="1100" b="1">
            <a:solidFill>
              <a:srgbClr val="A50021"/>
            </a:solidFill>
          </a:endParaRPr>
        </a:p>
      </xdr:txBody>
    </xdr:sp>
    <xdr:clientData/>
  </xdr:twoCellAnchor>
  <xdr:twoCellAnchor>
    <xdr:from>
      <xdr:col>16</xdr:col>
      <xdr:colOff>613833</xdr:colOff>
      <xdr:row>18</xdr:row>
      <xdr:rowOff>39158</xdr:rowOff>
    </xdr:from>
    <xdr:to>
      <xdr:col>20</xdr:col>
      <xdr:colOff>147108</xdr:colOff>
      <xdr:row>20</xdr:row>
      <xdr:rowOff>10583</xdr:rowOff>
    </xdr:to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 txBox="1"/>
      </xdr:nvSpPr>
      <xdr:spPr>
        <a:xfrm>
          <a:off x="11112500" y="3468158"/>
          <a:ext cx="2157941" cy="3524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="1">
              <a:solidFill>
                <a:srgbClr val="A50021"/>
              </a:solidFill>
            </a:rPr>
            <a:t>$ Sales % Chg. by Region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92074</xdr:colOff>
          <xdr:row>19</xdr:row>
          <xdr:rowOff>162513</xdr:rowOff>
        </xdr:from>
        <xdr:to>
          <xdr:col>21</xdr:col>
          <xdr:colOff>582708</xdr:colOff>
          <xdr:row>33</xdr:row>
          <xdr:rowOff>177800</xdr:rowOff>
        </xdr:to>
        <xdr:pic>
          <xdr:nvPicPr>
            <xdr:cNvPr id="26" name="Picture 25">
              <a:extLst>
                <a:ext uri="{FF2B5EF4-FFF2-40B4-BE49-F238E27FC236}">
                  <a16:creationId xmlns:a16="http://schemas.microsoft.com/office/drawing/2014/main" id="{00000000-0008-0000-0100-00001A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Data!$S$17:$AD$38" spid="_x0000_s19475"/>
                </a:ext>
              </a:extLst>
            </xdr:cNvPicPr>
          </xdr:nvPicPr>
          <xdr:blipFill>
            <a:blip xmlns:r="http://schemas.openxmlformats.org/officeDocument/2006/relationships" r:embed="rId3"/>
            <a:srcRect/>
            <a:stretch>
              <a:fillRect/>
            </a:stretch>
          </xdr:blipFill>
          <xdr:spPr bwMode="auto">
            <a:xfrm>
              <a:off x="9934574" y="3782013"/>
              <a:ext cx="4427634" cy="2682287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xdr:twoCellAnchor>
    <xdr:from>
      <xdr:col>11</xdr:col>
      <xdr:colOff>59267</xdr:colOff>
      <xdr:row>15</xdr:row>
      <xdr:rowOff>152400</xdr:rowOff>
    </xdr:from>
    <xdr:to>
      <xdr:col>21</xdr:col>
      <xdr:colOff>583142</xdr:colOff>
      <xdr:row>17</xdr:row>
      <xdr:rowOff>152400</xdr:rowOff>
    </xdr:to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SpPr txBox="1"/>
      </xdr:nvSpPr>
      <xdr:spPr>
        <a:xfrm>
          <a:off x="7277100" y="3009900"/>
          <a:ext cx="7085542" cy="381000"/>
        </a:xfrm>
        <a:prstGeom prst="rect">
          <a:avLst/>
        </a:prstGeom>
        <a:solidFill>
          <a:schemeClr val="lt1"/>
        </a:solidFill>
        <a:ln w="47625" cmpd="dbl">
          <a:solidFill>
            <a:schemeClr val="tx2">
              <a:lumMod val="60000"/>
              <a:lumOff val="4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400" b="1">
              <a:solidFill>
                <a:srgbClr val="A50021"/>
              </a:solidFill>
            </a:rPr>
            <a:t>Regions</a:t>
          </a:r>
        </a:p>
      </xdr:txBody>
    </xdr:sp>
    <xdr:clientData/>
  </xdr:twoCellAnchor>
  <xdr:twoCellAnchor>
    <xdr:from>
      <xdr:col>11</xdr:col>
      <xdr:colOff>59268</xdr:colOff>
      <xdr:row>2</xdr:row>
      <xdr:rowOff>114300</xdr:rowOff>
    </xdr:from>
    <xdr:to>
      <xdr:col>14</xdr:col>
      <xdr:colOff>277814</xdr:colOff>
      <xdr:row>4</xdr:row>
      <xdr:rowOff>85725</xdr:rowOff>
    </xdr:to>
    <xdr:sp macro="" textlink="">
      <xdr:nvSpPr>
        <xdr:cNvPr id="34" name="TextBox 33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SpPr txBox="1"/>
      </xdr:nvSpPr>
      <xdr:spPr>
        <a:xfrm>
          <a:off x="6782331" y="495300"/>
          <a:ext cx="2052108" cy="43973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="1">
              <a:solidFill>
                <a:srgbClr val="A50021"/>
              </a:solidFill>
            </a:rPr>
            <a:t>L4-wk $ Share of Category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295275</xdr:colOff>
          <xdr:row>4</xdr:row>
          <xdr:rowOff>91101</xdr:rowOff>
        </xdr:from>
        <xdr:to>
          <xdr:col>19</xdr:col>
          <xdr:colOff>428625</xdr:colOff>
          <xdr:row>15</xdr:row>
          <xdr:rowOff>93137</xdr:rowOff>
        </xdr:to>
        <xdr:pic>
          <xdr:nvPicPr>
            <xdr:cNvPr id="36" name="Picture 35">
              <a:extLst>
                <a:ext uri="{FF2B5EF4-FFF2-40B4-BE49-F238E27FC236}">
                  <a16:creationId xmlns:a16="http://schemas.microsoft.com/office/drawing/2014/main" id="{00000000-0008-0000-0100-000024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Data!$X$105:$AE$119" spid="_x0000_s19476"/>
                </a:ext>
              </a:extLst>
            </xdr:cNvPicPr>
          </xdr:nvPicPr>
          <xdr:blipFill>
            <a:blip xmlns:r="http://schemas.openxmlformats.org/officeDocument/2006/relationships" r:embed="rId4"/>
            <a:srcRect/>
            <a:stretch>
              <a:fillRect/>
            </a:stretch>
          </xdr:blipFill>
          <xdr:spPr bwMode="auto">
            <a:xfrm>
              <a:off x="9481608" y="853101"/>
              <a:ext cx="3414184" cy="2018161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xdr:twoCellAnchor>
    <xdr:from>
      <xdr:col>15</xdr:col>
      <xdr:colOff>309033</xdr:colOff>
      <xdr:row>2</xdr:row>
      <xdr:rowOff>121709</xdr:rowOff>
    </xdr:from>
    <xdr:to>
      <xdr:col>18</xdr:col>
      <xdr:colOff>499533</xdr:colOff>
      <xdr:row>4</xdr:row>
      <xdr:rowOff>93134</xdr:rowOff>
    </xdr:to>
    <xdr:sp macro="" textlink="">
      <xdr:nvSpPr>
        <xdr:cNvPr id="38" name="TextBox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SpPr txBox="1"/>
      </xdr:nvSpPr>
      <xdr:spPr>
        <a:xfrm>
          <a:off x="10151533" y="502709"/>
          <a:ext cx="2159000" cy="3524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="1">
              <a:solidFill>
                <a:srgbClr val="A50021"/>
              </a:solidFill>
            </a:rPr>
            <a:t>L4-wk Sales % Chg.</a:t>
          </a:r>
        </a:p>
      </xdr:txBody>
    </xdr:sp>
    <xdr:clientData/>
  </xdr:twoCellAnchor>
  <xdr:twoCellAnchor>
    <xdr:from>
      <xdr:col>19</xdr:col>
      <xdr:colOff>255625</xdr:colOff>
      <xdr:row>2</xdr:row>
      <xdr:rowOff>203042</xdr:rowOff>
    </xdr:from>
    <xdr:to>
      <xdr:col>21</xdr:col>
      <xdr:colOff>369926</xdr:colOff>
      <xdr:row>15</xdr:row>
      <xdr:rowOff>3017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1810183" y="584042"/>
          <a:ext cx="1330570" cy="2283802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6600" b="1">
              <a:solidFill>
                <a:schemeClr val="bg1">
                  <a:lumMod val="85000"/>
                </a:schemeClr>
              </a:solidFill>
              <a:latin typeface="Arial Black" panose="020B0A04020102020204" pitchFamily="34" charset="0"/>
            </a:rPr>
            <a:t>$</a:t>
          </a:r>
        </a:p>
      </xdr:txBody>
    </xdr:sp>
    <xdr:clientData/>
  </xdr:twoCellAnchor>
  <xdr:twoCellAnchor>
    <xdr:from>
      <xdr:col>19</xdr:col>
      <xdr:colOff>58614</xdr:colOff>
      <xdr:row>5</xdr:row>
      <xdr:rowOff>61464</xdr:rowOff>
    </xdr:from>
    <xdr:to>
      <xdr:col>21</xdr:col>
      <xdr:colOff>566940</xdr:colOff>
      <xdr:row>9</xdr:row>
      <xdr:rowOff>61464</xdr:rowOff>
    </xdr:to>
    <xdr:sp macro="" textlink="Data!D138">
      <xdr:nvSpPr>
        <xdr:cNvPr id="7" name="TextBox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11671177" y="1021902"/>
          <a:ext cx="1730701" cy="762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93598494-B176-412B-AEEA-85A6D20F5607}" type="TxLink">
            <a:rPr lang="en-US" sz="1100" b="1" i="0" u="none" strike="noStrike">
              <a:solidFill>
                <a:srgbClr val="2F2B20"/>
              </a:solidFill>
              <a:latin typeface="Calibri"/>
              <a:ea typeface="Verdana"/>
              <a:cs typeface="Calibri"/>
            </a:rPr>
            <a:pPr algn="ctr"/>
            <a:t>Organic                                        $5.53 Avg. Price/Lb.                      +6.3% vs. prior year</a:t>
          </a:fld>
          <a:endParaRPr lang="en-US" sz="2400" b="1">
            <a:solidFill>
              <a:sysClr val="windowText" lastClr="000000"/>
            </a:solidFill>
            <a:latin typeface="+mn-lt"/>
          </a:endParaRPr>
        </a:p>
      </xdr:txBody>
    </xdr:sp>
    <xdr:clientData/>
  </xdr:twoCellAnchor>
  <xdr:twoCellAnchor>
    <xdr:from>
      <xdr:col>19</xdr:col>
      <xdr:colOff>260350</xdr:colOff>
      <xdr:row>2</xdr:row>
      <xdr:rowOff>136525</xdr:rowOff>
    </xdr:from>
    <xdr:to>
      <xdr:col>21</xdr:col>
      <xdr:colOff>536575</xdr:colOff>
      <xdr:row>4</xdr:row>
      <xdr:rowOff>107950</xdr:rowOff>
    </xdr:to>
    <xdr:sp macro="" textlink="">
      <xdr:nvSpPr>
        <xdr:cNvPr id="39" name="TextBox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SpPr txBox="1"/>
      </xdr:nvSpPr>
      <xdr:spPr>
        <a:xfrm>
          <a:off x="12727517" y="517525"/>
          <a:ext cx="1588558" cy="3524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="1">
              <a:solidFill>
                <a:srgbClr val="A50021"/>
              </a:solidFill>
            </a:rPr>
            <a:t>L4-wk Average Price</a:t>
          </a:r>
        </a:p>
      </xdr:txBody>
    </xdr:sp>
    <xdr:clientData/>
  </xdr:twoCellAnchor>
  <xdr:twoCellAnchor>
    <xdr:from>
      <xdr:col>11</xdr:col>
      <xdr:colOff>47625</xdr:colOff>
      <xdr:row>34</xdr:row>
      <xdr:rowOff>47625</xdr:rowOff>
    </xdr:from>
    <xdr:to>
      <xdr:col>21</xdr:col>
      <xdr:colOff>571500</xdr:colOff>
      <xdr:row>36</xdr:row>
      <xdr:rowOff>47625</xdr:rowOff>
    </xdr:to>
    <xdr:sp macro="" textlink="">
      <xdr:nvSpPr>
        <xdr:cNvPr id="40" name="TextBox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SpPr txBox="1"/>
      </xdr:nvSpPr>
      <xdr:spPr>
        <a:xfrm>
          <a:off x="7277100" y="6524625"/>
          <a:ext cx="7096125" cy="381000"/>
        </a:xfrm>
        <a:prstGeom prst="rect">
          <a:avLst/>
        </a:prstGeom>
        <a:solidFill>
          <a:schemeClr val="lt1"/>
        </a:solidFill>
        <a:ln w="47625" cmpd="dbl">
          <a:solidFill>
            <a:schemeClr val="tx2">
              <a:lumMod val="60000"/>
              <a:lumOff val="4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400" b="1">
              <a:solidFill>
                <a:srgbClr val="A50021"/>
              </a:solidFill>
            </a:rPr>
            <a:t>L4-wk</a:t>
          </a:r>
          <a:r>
            <a:rPr lang="en-US" sz="1400" b="1" baseline="0">
              <a:solidFill>
                <a:srgbClr val="A50021"/>
              </a:solidFill>
            </a:rPr>
            <a:t> - </a:t>
          </a:r>
          <a:r>
            <a:rPr lang="en-US" sz="1400" b="1">
              <a:solidFill>
                <a:srgbClr val="A50021"/>
              </a:solidFill>
            </a:rPr>
            <a:t>Top 5</a:t>
          </a:r>
          <a:r>
            <a:rPr lang="en-US" sz="1400" b="1" baseline="0">
              <a:solidFill>
                <a:srgbClr val="A50021"/>
              </a:solidFill>
            </a:rPr>
            <a:t> / Bottom 5 Markets (based on Dollar Growth Rate)</a:t>
          </a:r>
          <a:endParaRPr lang="en-US" sz="1400" b="1">
            <a:solidFill>
              <a:srgbClr val="A50021"/>
            </a:solidFill>
          </a:endParaRPr>
        </a:p>
      </xdr:txBody>
    </xdr:sp>
    <xdr:clientData/>
  </xdr:twoCellAnchor>
  <xdr:twoCellAnchor>
    <xdr:from>
      <xdr:col>1</xdr:col>
      <xdr:colOff>242439</xdr:colOff>
      <xdr:row>30</xdr:row>
      <xdr:rowOff>14411</xdr:rowOff>
    </xdr:from>
    <xdr:to>
      <xdr:col>5</xdr:col>
      <xdr:colOff>185289</xdr:colOff>
      <xdr:row>31</xdr:row>
      <xdr:rowOff>176336</xdr:rowOff>
    </xdr:to>
    <xdr:sp macro="" textlink="">
      <xdr:nvSpPr>
        <xdr:cNvPr id="48" name="TextBox 47">
          <a:extLst>
            <a:ext uri="{FF2B5EF4-FFF2-40B4-BE49-F238E27FC236}">
              <a16:creationId xmlns:a16="http://schemas.microsoft.com/office/drawing/2014/main" id="{00000000-0008-0000-0100-000030000000}"/>
            </a:ext>
          </a:extLst>
        </xdr:cNvPr>
        <xdr:cNvSpPr txBox="1"/>
      </xdr:nvSpPr>
      <xdr:spPr>
        <a:xfrm>
          <a:off x="850574" y="5736738"/>
          <a:ext cx="2375388" cy="3524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="1">
              <a:solidFill>
                <a:srgbClr val="A50021"/>
              </a:solidFill>
            </a:rPr>
            <a:t>L4-wk Average Price per Pound</a:t>
          </a:r>
        </a:p>
      </xdr:txBody>
    </xdr:sp>
    <xdr:clientData/>
  </xdr:twoCellAnchor>
  <xdr:twoCellAnchor>
    <xdr:from>
      <xdr:col>0</xdr:col>
      <xdr:colOff>30285</xdr:colOff>
      <xdr:row>36</xdr:row>
      <xdr:rowOff>113081</xdr:rowOff>
    </xdr:from>
    <xdr:to>
      <xdr:col>3</xdr:col>
      <xdr:colOff>222983</xdr:colOff>
      <xdr:row>38</xdr:row>
      <xdr:rowOff>84506</xdr:rowOff>
    </xdr:to>
    <xdr:sp macro="" textlink="">
      <xdr:nvSpPr>
        <xdr:cNvPr id="54" name="TextBox 53"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 txBox="1"/>
      </xdr:nvSpPr>
      <xdr:spPr>
        <a:xfrm>
          <a:off x="30285" y="6978408"/>
          <a:ext cx="2017102" cy="3524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="1">
              <a:solidFill>
                <a:srgbClr val="A50021"/>
              </a:solidFill>
            </a:rPr>
            <a:t>L4</a:t>
          </a:r>
          <a:r>
            <a:rPr lang="en-US" sz="1100" b="1" baseline="0">
              <a:solidFill>
                <a:srgbClr val="A50021"/>
              </a:solidFill>
            </a:rPr>
            <a:t>-wk $ Share </a:t>
          </a:r>
          <a:endParaRPr lang="en-US" sz="1100" b="1">
            <a:solidFill>
              <a:srgbClr val="A50021"/>
            </a:solidFill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74084</xdr:colOff>
          <xdr:row>37</xdr:row>
          <xdr:rowOff>116417</xdr:rowOff>
        </xdr:from>
        <xdr:to>
          <xdr:col>21</xdr:col>
          <xdr:colOff>592665</xdr:colOff>
          <xdr:row>45</xdr:row>
          <xdr:rowOff>105833</xdr:rowOff>
        </xdr:to>
        <xdr:pic>
          <xdr:nvPicPr>
            <xdr:cNvPr id="37" name="Picture 36">
              <a:extLst>
                <a:ext uri="{FF2B5EF4-FFF2-40B4-BE49-F238E27FC236}">
                  <a16:creationId xmlns:a16="http://schemas.microsoft.com/office/drawing/2014/main" id="{00000000-0008-0000-0100-000025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Data!$AJ$166:$AR$172" spid="_x0000_s19477"/>
                </a:ext>
              </a:extLst>
            </xdr:cNvPicPr>
          </xdr:nvPicPr>
          <xdr:blipFill>
            <a:blip xmlns:r="http://schemas.openxmlformats.org/officeDocument/2006/relationships" r:embed="rId5"/>
            <a:srcRect/>
            <a:stretch>
              <a:fillRect/>
            </a:stretch>
          </xdr:blipFill>
          <xdr:spPr bwMode="auto">
            <a:xfrm>
              <a:off x="7291917" y="7164917"/>
              <a:ext cx="7080248" cy="1513416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6513</xdr:colOff>
          <xdr:row>32</xdr:row>
          <xdr:rowOff>21980</xdr:rowOff>
        </xdr:from>
        <xdr:to>
          <xdr:col>6</xdr:col>
          <xdr:colOff>292263</xdr:colOff>
          <xdr:row>35</xdr:row>
          <xdr:rowOff>23038</xdr:rowOff>
        </xdr:to>
        <xdr:pic>
          <xdr:nvPicPr>
            <xdr:cNvPr id="42" name="Picture 41">
              <a:extLst>
                <a:ext uri="{FF2B5EF4-FFF2-40B4-BE49-F238E27FC236}">
                  <a16:creationId xmlns:a16="http://schemas.microsoft.com/office/drawing/2014/main" id="{00000000-0008-0000-0100-00002A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Data!$C$70:$K$72" spid="_x0000_s19478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6513" y="6125307"/>
              <a:ext cx="3934558" cy="572558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468923</xdr:colOff>
          <xdr:row>19</xdr:row>
          <xdr:rowOff>183174</xdr:rowOff>
        </xdr:from>
        <xdr:to>
          <xdr:col>14</xdr:col>
          <xdr:colOff>564173</xdr:colOff>
          <xdr:row>33</xdr:row>
          <xdr:rowOff>2</xdr:rowOff>
        </xdr:to>
        <xdr:pic>
          <xdr:nvPicPr>
            <xdr:cNvPr id="47" name="Picture 46">
              <a:extLst>
                <a:ext uri="{FF2B5EF4-FFF2-40B4-BE49-F238E27FC236}">
                  <a16:creationId xmlns:a16="http://schemas.microsoft.com/office/drawing/2014/main" id="{00000000-0008-0000-0100-00002F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Data!$L$22:$O$37" spid="_x0000_s19479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6550269" y="3810001"/>
              <a:ext cx="2527789" cy="2483828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19</xdr:row>
          <xdr:rowOff>34924</xdr:rowOff>
        </xdr:from>
        <xdr:to>
          <xdr:col>4</xdr:col>
          <xdr:colOff>590550</xdr:colOff>
          <xdr:row>30</xdr:row>
          <xdr:rowOff>0</xdr:rowOff>
        </xdr:to>
        <xdr:pic>
          <xdr:nvPicPr>
            <xdr:cNvPr id="3" name="Picture 2">
              <a:extLst>
                <a:ext uri="{FF2B5EF4-FFF2-40B4-BE49-F238E27FC236}">
                  <a16:creationId xmlns:a16="http://schemas.microsoft.com/office/drawing/2014/main" id="{00000000-0008-0000-0100-000003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Data!$J$3:$Q$17" spid="_x0000_s19480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0" y="3654424"/>
              <a:ext cx="3228242" cy="2060576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38</xdr:row>
          <xdr:rowOff>80597</xdr:rowOff>
        </xdr:from>
        <xdr:to>
          <xdr:col>3</xdr:col>
          <xdr:colOff>227134</xdr:colOff>
          <xdr:row>48</xdr:row>
          <xdr:rowOff>0</xdr:rowOff>
        </xdr:to>
        <xdr:pic>
          <xdr:nvPicPr>
            <xdr:cNvPr id="45" name="Picture 44">
              <a:extLst>
                <a:ext uri="{FF2B5EF4-FFF2-40B4-BE49-F238E27FC236}">
                  <a16:creationId xmlns:a16="http://schemas.microsoft.com/office/drawing/2014/main" id="{00000000-0008-0000-0100-00002D000000}"/>
                </a:ext>
              </a:extLst>
            </xdr:cNvPr>
            <xdr:cNvPicPr preferRelativeResize="0">
              <a:picLocks noChangeArrowheads="1"/>
              <a:extLst>
                <a:ext uri="{84589F7E-364E-4C9E-8A38-B11213B215E9}">
                  <a14:cameraTool cellRange="Data!$H$146:$K$162" spid="_x0000_s19481"/>
                </a:ext>
              </a:extLst>
            </xdr:cNvPicPr>
          </xdr:nvPicPr>
          <xdr:blipFill>
            <a:blip xmlns:r="http://schemas.openxmlformats.org/officeDocument/2006/relationships" r:embed="rId9"/>
            <a:srcRect/>
            <a:stretch>
              <a:fillRect/>
            </a:stretch>
          </xdr:blipFill>
          <xdr:spPr bwMode="auto">
            <a:xfrm>
              <a:off x="0" y="7326924"/>
              <a:ext cx="2051538" cy="1824403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317501</xdr:colOff>
          <xdr:row>32</xdr:row>
          <xdr:rowOff>21981</xdr:rowOff>
        </xdr:from>
        <xdr:to>
          <xdr:col>11</xdr:col>
          <xdr:colOff>2646</xdr:colOff>
          <xdr:row>48</xdr:row>
          <xdr:rowOff>96064</xdr:rowOff>
        </xdr:to>
        <xdr:pic>
          <xdr:nvPicPr>
            <xdr:cNvPr id="41" name="Picture 40">
              <a:extLst>
                <a:ext uri="{FF2B5EF4-FFF2-40B4-BE49-F238E27FC236}">
                  <a16:creationId xmlns:a16="http://schemas.microsoft.com/office/drawing/2014/main" id="{00000000-0008-0000-0100-000029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Data!$T$45:$Z$69" spid="_x0000_s19482"/>
                </a:ext>
              </a:extLst>
            </xdr:cNvPicPr>
          </xdr:nvPicPr>
          <xdr:blipFill>
            <a:blip xmlns:r="http://schemas.openxmlformats.org/officeDocument/2006/relationships" r:embed="rId10"/>
            <a:srcRect/>
            <a:stretch>
              <a:fillRect/>
            </a:stretch>
          </xdr:blipFill>
          <xdr:spPr bwMode="auto">
            <a:xfrm>
              <a:off x="3966309" y="6125308"/>
              <a:ext cx="2725818" cy="3122083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xdr:twoCellAnchor editAs="oneCell">
    <xdr:from>
      <xdr:col>0</xdr:col>
      <xdr:colOff>0</xdr:colOff>
      <xdr:row>0</xdr:row>
      <xdr:rowOff>0</xdr:rowOff>
    </xdr:from>
    <xdr:to>
      <xdr:col>2</xdr:col>
      <xdr:colOff>468313</xdr:colOff>
      <xdr:row>4</xdr:row>
      <xdr:rowOff>27724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33563" cy="877037"/>
        </a:xfrm>
        <a:prstGeom prst="rect">
          <a:avLst/>
        </a:prstGeom>
      </xdr:spPr>
    </xdr:pic>
    <xdr:clientData/>
  </xdr:twoCellAnchor>
  <xdr:twoCellAnchor>
    <xdr:from>
      <xdr:col>3</xdr:col>
      <xdr:colOff>139212</xdr:colOff>
      <xdr:row>36</xdr:row>
      <xdr:rowOff>120408</xdr:rowOff>
    </xdr:from>
    <xdr:to>
      <xdr:col>6</xdr:col>
      <xdr:colOff>593481</xdr:colOff>
      <xdr:row>38</xdr:row>
      <xdr:rowOff>91833</xdr:rowOff>
    </xdr:to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SpPr txBox="1"/>
      </xdr:nvSpPr>
      <xdr:spPr>
        <a:xfrm>
          <a:off x="1963616" y="6985735"/>
          <a:ext cx="2278673" cy="3524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="1">
              <a:solidFill>
                <a:srgbClr val="A50021"/>
              </a:solidFill>
            </a:rPr>
            <a:t>L4</a:t>
          </a:r>
          <a:r>
            <a:rPr lang="en-US" sz="1100" b="1" baseline="0">
              <a:solidFill>
                <a:srgbClr val="A50021"/>
              </a:solidFill>
            </a:rPr>
            <a:t>-wk $ Sales % Chg.</a:t>
          </a:r>
          <a:endParaRPr lang="en-US" sz="1100" b="1">
            <a:solidFill>
              <a:srgbClr val="A50021"/>
            </a:solidFill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177834</xdr:colOff>
          <xdr:row>38</xdr:row>
          <xdr:rowOff>58614</xdr:rowOff>
        </xdr:from>
        <xdr:to>
          <xdr:col>6</xdr:col>
          <xdr:colOff>557516</xdr:colOff>
          <xdr:row>48</xdr:row>
          <xdr:rowOff>58616</xdr:rowOff>
        </xdr:to>
        <xdr:pic>
          <xdr:nvPicPr>
            <xdr:cNvPr id="46" name="Picture 45">
              <a:extLst>
                <a:ext uri="{FF2B5EF4-FFF2-40B4-BE49-F238E27FC236}">
                  <a16:creationId xmlns:a16="http://schemas.microsoft.com/office/drawing/2014/main" id="{00000000-0008-0000-0100-00002E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Data!$N$144:$U$166" spid="_x0000_s19483"/>
                </a:ext>
              </a:extLst>
            </xdr:cNvPicPr>
          </xdr:nvPicPr>
          <xdr:blipFill>
            <a:blip xmlns:r="http://schemas.openxmlformats.org/officeDocument/2006/relationships" r:embed="rId12"/>
            <a:srcRect/>
            <a:stretch>
              <a:fillRect/>
            </a:stretch>
          </xdr:blipFill>
          <xdr:spPr bwMode="auto">
            <a:xfrm>
              <a:off x="2011397" y="7305552"/>
              <a:ext cx="2213244" cy="1905002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xdr:twoCellAnchor>
    <xdr:from>
      <xdr:col>1</xdr:col>
      <xdr:colOff>306267</xdr:colOff>
      <xdr:row>35</xdr:row>
      <xdr:rowOff>23691</xdr:rowOff>
    </xdr:from>
    <xdr:to>
      <xdr:col>5</xdr:col>
      <xdr:colOff>152402</xdr:colOff>
      <xdr:row>36</xdr:row>
      <xdr:rowOff>185616</xdr:rowOff>
    </xdr:to>
    <xdr:sp macro="" textlink="">
      <xdr:nvSpPr>
        <xdr:cNvPr id="49" name="TextBox 48">
          <a:extLst>
            <a:ext uri="{FF2B5EF4-FFF2-40B4-BE49-F238E27FC236}">
              <a16:creationId xmlns:a16="http://schemas.microsoft.com/office/drawing/2014/main" id="{00000000-0008-0000-0100-000031000000}"/>
            </a:ext>
          </a:extLst>
        </xdr:cNvPr>
        <xdr:cNvSpPr txBox="1"/>
      </xdr:nvSpPr>
      <xdr:spPr>
        <a:xfrm>
          <a:off x="914402" y="6698518"/>
          <a:ext cx="2278673" cy="352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200" b="1">
              <a:solidFill>
                <a:srgbClr val="A50021"/>
              </a:solidFill>
            </a:rPr>
            <a:t>Whole/Sliced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87923</xdr:colOff>
          <xdr:row>4</xdr:row>
          <xdr:rowOff>58615</xdr:rowOff>
        </xdr:from>
        <xdr:to>
          <xdr:col>14</xdr:col>
          <xdr:colOff>351692</xdr:colOff>
          <xdr:row>15</xdr:row>
          <xdr:rowOff>87923</xdr:rowOff>
        </xdr:to>
        <xdr:pic>
          <xdr:nvPicPr>
            <xdr:cNvPr id="55" name="Picture 54">
              <a:extLst>
                <a:ext uri="{FF2B5EF4-FFF2-40B4-BE49-F238E27FC236}">
                  <a16:creationId xmlns:a16="http://schemas.microsoft.com/office/drawing/2014/main" id="{00000000-0008-0000-0100-000037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Data!$O$122:$T$139" spid="_x0000_s19484"/>
                </a:ext>
              </a:extLst>
            </xdr:cNvPicPr>
          </xdr:nvPicPr>
          <xdr:blipFill rotWithShape="1">
            <a:blip xmlns:r="http://schemas.openxmlformats.org/officeDocument/2006/relationships" r:embed="rId13"/>
            <a:srcRect l="3061" b="2371"/>
            <a:stretch>
              <a:fillRect/>
            </a:stretch>
          </xdr:blipFill>
          <xdr:spPr bwMode="auto">
            <a:xfrm>
              <a:off x="6777404" y="901211"/>
              <a:ext cx="2088173" cy="2051539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xdr:twoCellAnchor>
    <xdr:from>
      <xdr:col>19</xdr:col>
      <xdr:colOff>71803</xdr:colOff>
      <xdr:row>9</xdr:row>
      <xdr:rowOff>67325</xdr:rowOff>
    </xdr:from>
    <xdr:to>
      <xdr:col>21</xdr:col>
      <xdr:colOff>580129</xdr:colOff>
      <xdr:row>13</xdr:row>
      <xdr:rowOff>67325</xdr:rowOff>
    </xdr:to>
    <xdr:sp macro="" textlink="Data!D139">
      <xdr:nvSpPr>
        <xdr:cNvPr id="57" name="TextBox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SpPr txBox="1"/>
      </xdr:nvSpPr>
      <xdr:spPr>
        <a:xfrm>
          <a:off x="11626361" y="1789152"/>
          <a:ext cx="1724595" cy="762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F1182D42-4B4C-489E-B74D-FC30CC8CF954}" type="TxLink">
            <a:rPr lang="en-US" sz="1100" b="1" i="0" u="none" strike="noStrike">
              <a:solidFill>
                <a:srgbClr val="2F2B20"/>
              </a:solidFill>
              <a:latin typeface="Calibri"/>
              <a:ea typeface="Verdana"/>
              <a:cs typeface="Calibri"/>
            </a:rPr>
            <a:pPr algn="ctr"/>
            <a:t>Conventional                                    $4.22  Avg. Price/Lb.                  +2.9% vs. prior year</a:t>
          </a:fld>
          <a:endParaRPr lang="en-US" sz="2400" b="1">
            <a:solidFill>
              <a:sysClr val="windowText" lastClr="000000"/>
            </a:solidFill>
            <a:latin typeface="+mn-lt"/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07B8D91-05D6-445D-A96A-010920E43776}" name="Table1" displayName="Table1" ref="B167:D226" totalsRowShown="0" headerRowBorderDxfId="4" tableBorderDxfId="3">
  <autoFilter ref="B167:D226" xr:uid="{DBA81D9D-285A-4E75-A198-763D679656EE}"/>
  <sortState xmlns:xlrd2="http://schemas.microsoft.com/office/spreadsheetml/2017/richdata2" ref="B168:D226">
    <sortCondition descending="1" ref="D167:D226"/>
  </sortState>
  <tableColumns count="3">
    <tableColumn id="1" xr3:uid="{CD2E524B-6611-4092-8CF2-42AD90900CA6}" name="Geography" dataDxfId="2"/>
    <tableColumn id="2" xr3:uid="{6035498A-BA4D-49BA-BBFD-18BA8374ACDD}" name="RMA Dollars" dataDxfId="1"/>
    <tableColumn id="3" xr3:uid="{890EBD47-2BC2-47EC-B02D-523A5CF33511}" name="RMA Dollars, Prior Yr % Chg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Adjacency">
      <a:dk1>
        <a:srgbClr val="2F2B20"/>
      </a:dk1>
      <a:lt1>
        <a:srgbClr val="FFFFFF"/>
      </a:lt1>
      <a:dk2>
        <a:srgbClr val="675E47"/>
      </a:dk2>
      <a:lt2>
        <a:srgbClr val="DFDCB7"/>
      </a:lt2>
      <a:accent1>
        <a:srgbClr val="A9A57C"/>
      </a:accent1>
      <a:accent2>
        <a:srgbClr val="9CBEBD"/>
      </a:accent2>
      <a:accent3>
        <a:srgbClr val="D2CB6C"/>
      </a:accent3>
      <a:accent4>
        <a:srgbClr val="95A39D"/>
      </a:accent4>
      <a:accent5>
        <a:srgbClr val="C89F5D"/>
      </a:accent5>
      <a:accent6>
        <a:srgbClr val="B1A089"/>
      </a:accent6>
      <a:hlink>
        <a:srgbClr val="D25814"/>
      </a:hlink>
      <a:folHlink>
        <a:srgbClr val="849A0A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D226"/>
  <sheetViews>
    <sheetView topLeftCell="J1" zoomScale="80" zoomScaleNormal="80" workbookViewId="0">
      <selection activeCell="F209" sqref="F209"/>
    </sheetView>
  </sheetViews>
  <sheetFormatPr defaultColWidth="8.85546875" defaultRowHeight="15" x14ac:dyDescent="0.25"/>
  <cols>
    <col min="2" max="2" width="15.42578125" bestFit="1" customWidth="1"/>
    <col min="3" max="3" width="15.140625" customWidth="1"/>
    <col min="4" max="4" width="29.42578125" customWidth="1"/>
    <col min="5" max="11" width="14.28515625" customWidth="1"/>
    <col min="12" max="12" width="11.28515625" bestFit="1" customWidth="1"/>
    <col min="13" max="15" width="12.42578125" bestFit="1" customWidth="1"/>
    <col min="16" max="16" width="11.28515625" bestFit="1" customWidth="1"/>
    <col min="17" max="17" width="9.85546875" bestFit="1" customWidth="1"/>
    <col min="18" max="18" width="12.42578125" bestFit="1" customWidth="1"/>
    <col min="19" max="19" width="7" customWidth="1"/>
    <col min="20" max="21" width="11.28515625" bestFit="1" customWidth="1"/>
    <col min="22" max="22" width="9.85546875" bestFit="1" customWidth="1"/>
    <col min="23" max="24" width="12.42578125" bestFit="1" customWidth="1"/>
    <col min="25" max="25" width="8.7109375" customWidth="1"/>
    <col min="26" max="28" width="11.28515625" bestFit="1" customWidth="1"/>
    <col min="29" max="30" width="10.140625" bestFit="1" customWidth="1"/>
    <col min="31" max="32" width="11.28515625" bestFit="1" customWidth="1"/>
    <col min="33" max="33" width="10.140625" bestFit="1" customWidth="1"/>
    <col min="34" max="34" width="6.85546875" customWidth="1"/>
    <col min="35" max="35" width="11.28515625" bestFit="1" customWidth="1"/>
    <col min="36" max="36" width="4" customWidth="1"/>
    <col min="37" max="37" width="21.7109375" bestFit="1" customWidth="1"/>
    <col min="38" max="39" width="14.7109375" customWidth="1"/>
    <col min="40" max="40" width="3" customWidth="1"/>
    <col min="41" max="41" width="4" customWidth="1"/>
    <col min="42" max="42" width="19.85546875" bestFit="1" customWidth="1"/>
    <col min="43" max="44" width="14.7109375" customWidth="1"/>
    <col min="45" max="45" width="11.28515625" bestFit="1" customWidth="1"/>
    <col min="46" max="47" width="10.140625" bestFit="1" customWidth="1"/>
    <col min="48" max="50" width="11.28515625" bestFit="1" customWidth="1"/>
    <col min="51" max="51" width="10.140625" bestFit="1" customWidth="1"/>
    <col min="52" max="55" width="11.28515625" bestFit="1" customWidth="1"/>
    <col min="56" max="56" width="11.42578125" bestFit="1" customWidth="1"/>
  </cols>
  <sheetData>
    <row r="1" spans="1:17" x14ac:dyDescent="0.25">
      <c r="B1" t="s">
        <v>84</v>
      </c>
      <c r="C1" s="27">
        <v>43996</v>
      </c>
    </row>
    <row r="2" spans="1:17" x14ac:dyDescent="0.25">
      <c r="I2" s="8"/>
      <c r="J2" s="8"/>
      <c r="K2" s="8"/>
      <c r="L2" s="8"/>
      <c r="M2" s="8"/>
      <c r="N2" s="8"/>
      <c r="O2" s="8"/>
      <c r="P2" s="8"/>
      <c r="Q2" s="8"/>
    </row>
    <row r="3" spans="1:17" x14ac:dyDescent="0.25">
      <c r="A3" s="34">
        <v>1</v>
      </c>
      <c r="B3" s="107" t="s">
        <v>0</v>
      </c>
      <c r="C3" s="29" t="s">
        <v>85</v>
      </c>
      <c r="D3" s="112" t="s">
        <v>5</v>
      </c>
      <c r="E3" s="112"/>
      <c r="F3" s="112"/>
      <c r="G3" s="112"/>
      <c r="I3" s="8"/>
      <c r="J3" s="8"/>
      <c r="K3" s="8"/>
      <c r="L3" s="8"/>
      <c r="M3" s="8"/>
      <c r="N3" s="8"/>
      <c r="O3" s="8"/>
      <c r="P3" s="8"/>
      <c r="Q3" s="8"/>
    </row>
    <row r="4" spans="1:17" x14ac:dyDescent="0.25">
      <c r="B4" s="107"/>
      <c r="C4" s="30" t="s">
        <v>4</v>
      </c>
      <c r="D4" s="31" t="s">
        <v>2</v>
      </c>
      <c r="E4" s="31" t="s">
        <v>212</v>
      </c>
      <c r="F4" s="31" t="s">
        <v>213</v>
      </c>
      <c r="G4" s="32" t="s">
        <v>3</v>
      </c>
      <c r="I4" s="8"/>
      <c r="J4" s="8"/>
      <c r="K4" s="8"/>
      <c r="L4" s="8"/>
      <c r="M4" s="8"/>
      <c r="N4" s="8"/>
      <c r="O4" s="8"/>
      <c r="P4" s="8"/>
      <c r="Q4" s="8"/>
    </row>
    <row r="5" spans="1:17" x14ac:dyDescent="0.25">
      <c r="B5" s="108" t="s">
        <v>6</v>
      </c>
      <c r="C5" s="33" t="s">
        <v>7</v>
      </c>
      <c r="D5" s="35">
        <v>0.26200000000000001</v>
      </c>
      <c r="E5" s="35">
        <v>0.27700000000000002</v>
      </c>
      <c r="F5" s="35">
        <v>0.16200000000000001</v>
      </c>
      <c r="G5" s="36">
        <v>8.5999999999999993E-2</v>
      </c>
      <c r="I5" s="8"/>
      <c r="J5" s="8"/>
      <c r="K5" s="8"/>
      <c r="L5" s="8"/>
      <c r="M5" s="8"/>
      <c r="N5" s="8"/>
      <c r="O5" s="8"/>
      <c r="P5" s="8"/>
      <c r="Q5" s="8"/>
    </row>
    <row r="6" spans="1:17" ht="15" customHeight="1" x14ac:dyDescent="0.25">
      <c r="B6" s="108"/>
      <c r="C6" s="33" t="s">
        <v>8</v>
      </c>
      <c r="D6" s="35">
        <v>0.11700000000000001</v>
      </c>
      <c r="E6" s="35">
        <v>0.13900000000000001</v>
      </c>
      <c r="F6" s="35">
        <v>9.6000000000000002E-2</v>
      </c>
      <c r="G6" s="36">
        <v>5.6000000000000001E-2</v>
      </c>
      <c r="I6" s="8"/>
      <c r="J6" s="8"/>
      <c r="K6" s="8"/>
      <c r="L6" s="8"/>
      <c r="M6" s="8"/>
      <c r="N6" s="8"/>
      <c r="O6" s="8"/>
      <c r="P6" s="8"/>
      <c r="Q6" s="8"/>
    </row>
    <row r="7" spans="1:17" x14ac:dyDescent="0.25">
      <c r="I7" s="8"/>
      <c r="J7" s="8"/>
      <c r="K7" s="8"/>
      <c r="L7" s="8"/>
      <c r="M7" s="8"/>
      <c r="N7" s="8"/>
      <c r="O7" s="8"/>
      <c r="P7" s="8"/>
      <c r="Q7" s="8"/>
    </row>
    <row r="8" spans="1:17" x14ac:dyDescent="0.25">
      <c r="I8" s="8"/>
      <c r="J8" s="8"/>
      <c r="K8" s="8"/>
      <c r="L8" s="8"/>
      <c r="M8" s="8"/>
      <c r="N8" s="8"/>
      <c r="O8" s="8"/>
      <c r="P8" s="8"/>
      <c r="Q8" s="8"/>
    </row>
    <row r="9" spans="1:17" x14ac:dyDescent="0.25">
      <c r="I9" s="8"/>
      <c r="J9" s="8"/>
      <c r="K9" s="8"/>
      <c r="L9" s="8"/>
      <c r="M9" s="8"/>
      <c r="N9" s="8"/>
      <c r="O9" s="8"/>
      <c r="P9" s="8"/>
      <c r="Q9" s="8"/>
    </row>
    <row r="10" spans="1:17" x14ac:dyDescent="0.25">
      <c r="I10" s="8"/>
      <c r="J10" s="8"/>
      <c r="K10" s="8"/>
      <c r="L10" s="8"/>
      <c r="M10" s="8"/>
      <c r="N10" s="8"/>
      <c r="O10" s="8"/>
      <c r="P10" s="8"/>
      <c r="Q10" s="8"/>
    </row>
    <row r="11" spans="1:17" x14ac:dyDescent="0.25">
      <c r="I11" s="8"/>
      <c r="J11" s="8"/>
      <c r="K11" s="8"/>
      <c r="L11" s="8"/>
      <c r="M11" s="8"/>
      <c r="N11" s="8"/>
      <c r="O11" s="8"/>
      <c r="P11" s="8"/>
      <c r="Q11" s="8"/>
    </row>
    <row r="12" spans="1:17" x14ac:dyDescent="0.25">
      <c r="I12" s="8"/>
      <c r="J12" s="8"/>
      <c r="K12" s="8"/>
      <c r="L12" s="8"/>
      <c r="M12" s="8"/>
      <c r="N12" s="8"/>
      <c r="O12" s="8"/>
      <c r="P12" s="8"/>
      <c r="Q12" s="8"/>
    </row>
    <row r="13" spans="1:17" x14ac:dyDescent="0.25">
      <c r="I13" s="8"/>
      <c r="J13" s="8"/>
      <c r="K13" s="8"/>
      <c r="L13" s="8"/>
      <c r="M13" s="8"/>
      <c r="N13" s="8"/>
      <c r="O13" s="8"/>
      <c r="P13" s="8"/>
      <c r="Q13" s="8"/>
    </row>
    <row r="14" spans="1:17" x14ac:dyDescent="0.25">
      <c r="I14" s="8"/>
      <c r="J14" s="8"/>
      <c r="K14" s="8"/>
      <c r="L14" s="8"/>
      <c r="M14" s="8"/>
      <c r="N14" s="8"/>
      <c r="O14" s="8"/>
      <c r="P14" s="8"/>
      <c r="Q14" s="8"/>
    </row>
    <row r="15" spans="1:17" x14ac:dyDescent="0.25">
      <c r="I15" s="8"/>
      <c r="J15" s="8"/>
      <c r="K15" s="8"/>
      <c r="L15" s="8"/>
      <c r="M15" s="8"/>
      <c r="N15" s="8"/>
      <c r="O15" s="8"/>
      <c r="P15" s="8"/>
      <c r="Q15" s="8"/>
    </row>
    <row r="16" spans="1:17" x14ac:dyDescent="0.25">
      <c r="I16" s="8"/>
      <c r="J16" s="8"/>
      <c r="K16" s="8"/>
      <c r="L16" s="8"/>
      <c r="M16" s="8"/>
      <c r="N16" s="8"/>
      <c r="O16" s="8"/>
      <c r="P16" s="8"/>
      <c r="Q16" s="8"/>
    </row>
    <row r="17" spans="1:30" x14ac:dyDescent="0.25">
      <c r="I17" s="8"/>
      <c r="J17" s="8"/>
      <c r="K17" s="8"/>
      <c r="L17" s="8"/>
      <c r="M17" s="8"/>
      <c r="N17" s="8"/>
      <c r="O17" s="8"/>
      <c r="P17" s="8"/>
      <c r="Q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</row>
    <row r="18" spans="1:30" x14ac:dyDescent="0.25">
      <c r="I18" s="8"/>
      <c r="J18" s="8"/>
      <c r="K18" s="8"/>
      <c r="L18" s="8"/>
      <c r="M18" s="8"/>
      <c r="N18" s="8"/>
      <c r="O18" s="8"/>
      <c r="P18" s="8"/>
      <c r="Q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</row>
    <row r="19" spans="1:30" x14ac:dyDescent="0.25">
      <c r="I19" s="8"/>
      <c r="J19" s="8"/>
      <c r="K19" s="8"/>
      <c r="L19" s="8"/>
      <c r="M19" s="8"/>
      <c r="N19" s="8"/>
      <c r="O19" s="8"/>
      <c r="P19" s="8"/>
      <c r="Q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</row>
    <row r="20" spans="1:30" x14ac:dyDescent="0.25">
      <c r="I20" s="8"/>
      <c r="J20" s="8"/>
      <c r="K20" s="8"/>
      <c r="L20" s="8"/>
      <c r="M20" s="8"/>
      <c r="N20" s="8"/>
      <c r="O20" s="8"/>
      <c r="P20" s="8"/>
      <c r="Q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</row>
    <row r="21" spans="1:30" x14ac:dyDescent="0.25">
      <c r="I21" s="8"/>
      <c r="J21" s="8"/>
      <c r="K21" s="8"/>
      <c r="L21" s="8"/>
      <c r="M21" s="8"/>
      <c r="N21" s="8"/>
      <c r="O21" s="8"/>
      <c r="P21" s="8"/>
      <c r="Q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</row>
    <row r="22" spans="1:30" x14ac:dyDescent="0.25">
      <c r="L22" s="8"/>
      <c r="M22" s="8"/>
      <c r="N22" s="8"/>
      <c r="O22" s="8"/>
      <c r="P22" s="8"/>
      <c r="Q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</row>
    <row r="23" spans="1:30" x14ac:dyDescent="0.25">
      <c r="L23" s="8"/>
      <c r="M23" s="8"/>
      <c r="N23" s="8"/>
      <c r="O23" s="8"/>
      <c r="P23" s="8"/>
      <c r="Q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</row>
    <row r="24" spans="1:30" x14ac:dyDescent="0.25">
      <c r="L24" s="8"/>
      <c r="M24" s="8"/>
      <c r="N24" s="8"/>
      <c r="O24" s="8"/>
      <c r="P24" s="8"/>
      <c r="Q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</row>
    <row r="25" spans="1:30" x14ac:dyDescent="0.25">
      <c r="L25" s="8"/>
      <c r="M25" s="8"/>
      <c r="N25" s="8"/>
      <c r="O25" s="8"/>
      <c r="P25" s="8"/>
      <c r="Q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</row>
    <row r="26" spans="1:30" x14ac:dyDescent="0.25">
      <c r="L26" s="8"/>
      <c r="M26" s="8"/>
      <c r="N26" s="8"/>
      <c r="O26" s="8"/>
      <c r="P26" s="8"/>
      <c r="Q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</row>
    <row r="27" spans="1:30" x14ac:dyDescent="0.25">
      <c r="L27" s="8"/>
      <c r="M27" s="8"/>
      <c r="N27" s="8"/>
      <c r="O27" s="8"/>
      <c r="P27" s="8"/>
      <c r="Q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</row>
    <row r="28" spans="1:30" x14ac:dyDescent="0.25">
      <c r="L28" s="8"/>
      <c r="M28" s="8"/>
      <c r="N28" s="8"/>
      <c r="O28" s="8"/>
      <c r="P28" s="8"/>
      <c r="Q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</row>
    <row r="29" spans="1:30" x14ac:dyDescent="0.25">
      <c r="A29" s="34">
        <v>2</v>
      </c>
      <c r="B29" s="6" t="s">
        <v>4</v>
      </c>
      <c r="C29" s="109" t="s">
        <v>7</v>
      </c>
      <c r="D29" s="109"/>
      <c r="E29" s="109"/>
      <c r="F29" s="109"/>
      <c r="L29" s="8"/>
      <c r="M29" s="8"/>
      <c r="N29" s="8"/>
      <c r="O29" s="8"/>
      <c r="P29" s="8"/>
      <c r="Q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</row>
    <row r="30" spans="1:30" x14ac:dyDescent="0.25">
      <c r="B30" s="7" t="s">
        <v>1</v>
      </c>
      <c r="C30" s="110" t="s">
        <v>2</v>
      </c>
      <c r="D30" s="110"/>
      <c r="E30" s="111" t="s">
        <v>3</v>
      </c>
      <c r="F30" s="111"/>
      <c r="L30" s="8"/>
      <c r="M30" s="8"/>
      <c r="N30" s="8"/>
      <c r="O30" s="8"/>
      <c r="P30" s="8"/>
      <c r="Q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</row>
    <row r="31" spans="1:30" x14ac:dyDescent="0.25">
      <c r="B31" s="7" t="s">
        <v>0</v>
      </c>
      <c r="C31" s="3" t="s">
        <v>9</v>
      </c>
      <c r="D31" s="3" t="s">
        <v>5</v>
      </c>
      <c r="E31" s="3" t="s">
        <v>9</v>
      </c>
      <c r="F31" s="4" t="s">
        <v>5</v>
      </c>
      <c r="L31" s="8"/>
      <c r="M31" s="8"/>
      <c r="N31" s="8"/>
      <c r="O31" s="8"/>
      <c r="P31" s="8"/>
      <c r="Q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</row>
    <row r="32" spans="1:30" x14ac:dyDescent="0.25">
      <c r="B32" s="5" t="s">
        <v>10</v>
      </c>
      <c r="C32" s="37">
        <v>15116606.66</v>
      </c>
      <c r="D32" s="35">
        <v>0.34151905835417501</v>
      </c>
      <c r="E32" s="37">
        <v>169660891.34</v>
      </c>
      <c r="F32" s="36">
        <v>6.5476544210445395E-2</v>
      </c>
      <c r="G32" s="38">
        <f>C32/1000000</f>
        <v>15.11660666</v>
      </c>
      <c r="L32" s="8"/>
      <c r="M32" s="8"/>
      <c r="N32" s="8"/>
      <c r="O32" s="8"/>
      <c r="P32" s="8"/>
      <c r="Q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</row>
    <row r="33" spans="1:34" x14ac:dyDescent="0.25">
      <c r="B33" s="5" t="s">
        <v>11</v>
      </c>
      <c r="C33" s="37">
        <v>17739740.899999999</v>
      </c>
      <c r="D33" s="35">
        <v>0.26022959517773098</v>
      </c>
      <c r="E33" s="37">
        <v>197827800.72999999</v>
      </c>
      <c r="F33" s="36">
        <v>9.04197797004644E-2</v>
      </c>
      <c r="G33" s="38">
        <f t="shared" ref="G33:G39" si="0">C33/1000000</f>
        <v>17.739740899999997</v>
      </c>
      <c r="L33" s="8"/>
      <c r="M33" s="8"/>
      <c r="N33" s="8"/>
      <c r="O33" s="8"/>
      <c r="P33" s="8"/>
      <c r="Q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</row>
    <row r="34" spans="1:34" x14ac:dyDescent="0.25">
      <c r="B34" s="5" t="s">
        <v>12</v>
      </c>
      <c r="C34" s="37">
        <v>13781905.119999999</v>
      </c>
      <c r="D34" s="35">
        <v>0.304432014229571</v>
      </c>
      <c r="E34" s="37">
        <v>156857613.21000001</v>
      </c>
      <c r="F34" s="36">
        <v>0.116262304184199</v>
      </c>
      <c r="G34" s="38">
        <f t="shared" si="0"/>
        <v>13.781905119999999</v>
      </c>
      <c r="L34" s="8"/>
      <c r="M34" s="8"/>
      <c r="N34" s="8"/>
      <c r="O34" s="8"/>
      <c r="P34" s="8"/>
      <c r="Q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</row>
    <row r="35" spans="1:34" x14ac:dyDescent="0.25">
      <c r="B35" s="5" t="s">
        <v>13</v>
      </c>
      <c r="C35" s="37">
        <v>22605407.039999999</v>
      </c>
      <c r="D35" s="35">
        <v>0.239040755920851</v>
      </c>
      <c r="E35" s="37">
        <v>259409528.47999999</v>
      </c>
      <c r="F35" s="36">
        <v>6.6872620541589906E-2</v>
      </c>
      <c r="G35" s="38">
        <f t="shared" si="0"/>
        <v>22.605407039999999</v>
      </c>
      <c r="L35" s="8"/>
      <c r="M35" s="8"/>
      <c r="N35" s="8"/>
      <c r="O35" s="8"/>
      <c r="P35" s="8"/>
      <c r="Q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</row>
    <row r="36" spans="1:34" x14ac:dyDescent="0.25">
      <c r="B36" s="5" t="s">
        <v>14</v>
      </c>
      <c r="C36" s="37">
        <v>7588105.5099999998</v>
      </c>
      <c r="D36" s="35">
        <v>0.27182310071624499</v>
      </c>
      <c r="E36" s="37">
        <v>87432341.019999996</v>
      </c>
      <c r="F36" s="36">
        <v>8.9924769875462301E-2</v>
      </c>
      <c r="G36" s="38">
        <f t="shared" si="0"/>
        <v>7.5881055100000001</v>
      </c>
      <c r="L36" s="8"/>
      <c r="M36" s="8"/>
      <c r="N36" s="8"/>
      <c r="O36" s="8"/>
      <c r="P36" s="8"/>
      <c r="Q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</row>
    <row r="37" spans="1:34" x14ac:dyDescent="0.25">
      <c r="B37" s="5" t="s">
        <v>15</v>
      </c>
      <c r="C37" s="37">
        <v>11093625.15</v>
      </c>
      <c r="D37" s="35">
        <v>0.24741365720689401</v>
      </c>
      <c r="E37" s="37">
        <v>126665012.95999999</v>
      </c>
      <c r="F37" s="36">
        <v>8.1690116339056804E-2</v>
      </c>
      <c r="G37" s="38">
        <f t="shared" si="0"/>
        <v>11.093625150000001</v>
      </c>
      <c r="L37" s="8"/>
      <c r="M37" s="8"/>
      <c r="N37" s="8"/>
      <c r="O37" s="8"/>
      <c r="P37" s="8"/>
      <c r="Q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</row>
    <row r="38" spans="1:34" x14ac:dyDescent="0.25">
      <c r="B38" s="5" t="s">
        <v>16</v>
      </c>
      <c r="C38" s="37">
        <v>14555664.57</v>
      </c>
      <c r="D38" s="35">
        <v>0.18544090365581001</v>
      </c>
      <c r="E38" s="37">
        <v>186444499.69999999</v>
      </c>
      <c r="F38" s="36">
        <v>8.9911067938587802E-2</v>
      </c>
      <c r="G38" s="38">
        <f t="shared" si="0"/>
        <v>14.555664570000001</v>
      </c>
      <c r="L38" s="8"/>
      <c r="M38" s="8"/>
      <c r="N38" s="8"/>
      <c r="O38" s="8"/>
      <c r="P38" s="8"/>
      <c r="Q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</row>
    <row r="39" spans="1:34" x14ac:dyDescent="0.25">
      <c r="B39" s="5" t="s">
        <v>17</v>
      </c>
      <c r="C39" s="37">
        <v>17631165.010000002</v>
      </c>
      <c r="D39" s="35">
        <v>0.272212559357214</v>
      </c>
      <c r="E39" s="37">
        <v>207055558.84</v>
      </c>
      <c r="F39" s="36">
        <v>9.85451617877659E-2</v>
      </c>
      <c r="G39" s="38">
        <f t="shared" si="0"/>
        <v>17.63116501</v>
      </c>
      <c r="K39" s="8"/>
      <c r="L39" s="8"/>
      <c r="M39" s="8"/>
      <c r="N39" s="8"/>
      <c r="O39" s="8"/>
      <c r="P39" s="8"/>
      <c r="Q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</row>
    <row r="40" spans="1:34" x14ac:dyDescent="0.25">
      <c r="K40" s="8"/>
      <c r="L40" s="8"/>
      <c r="M40" s="8"/>
      <c r="N40" s="8"/>
      <c r="O40" s="8"/>
      <c r="P40" s="8"/>
      <c r="Q40" s="8"/>
    </row>
    <row r="41" spans="1:34" x14ac:dyDescent="0.25">
      <c r="K41" s="8"/>
      <c r="L41" s="8"/>
      <c r="M41" s="8"/>
      <c r="N41" s="8"/>
      <c r="O41" s="8"/>
      <c r="P41" s="8"/>
      <c r="Q41" s="8"/>
    </row>
    <row r="42" spans="1:34" x14ac:dyDescent="0.25">
      <c r="K42" s="8"/>
      <c r="L42" s="8"/>
      <c r="M42" s="8"/>
      <c r="N42" s="8"/>
      <c r="O42" s="8"/>
      <c r="P42" s="8"/>
      <c r="Q42" s="8"/>
    </row>
    <row r="43" spans="1:34" x14ac:dyDescent="0.25">
      <c r="K43" s="8"/>
      <c r="L43" s="8"/>
      <c r="M43" s="8"/>
      <c r="N43" s="8"/>
      <c r="O43" s="8"/>
      <c r="P43" s="8"/>
      <c r="Q43" s="8"/>
      <c r="R43" s="8"/>
    </row>
    <row r="44" spans="1:34" x14ac:dyDescent="0.25">
      <c r="K44" s="8"/>
      <c r="L44" s="8"/>
      <c r="M44" s="8"/>
      <c r="N44" s="8"/>
      <c r="O44" s="8"/>
      <c r="P44" s="8"/>
      <c r="Q44" s="8"/>
      <c r="R44" s="8"/>
      <c r="AB44" s="8"/>
      <c r="AC44" s="8"/>
      <c r="AD44" s="8"/>
      <c r="AE44" s="8"/>
      <c r="AF44" s="8"/>
      <c r="AG44" s="8"/>
      <c r="AH44" s="8"/>
    </row>
    <row r="45" spans="1:34" x14ac:dyDescent="0.25">
      <c r="A45" s="34">
        <v>3</v>
      </c>
      <c r="B45" s="96" t="s">
        <v>0</v>
      </c>
      <c r="C45" s="29" t="s">
        <v>1</v>
      </c>
      <c r="D45" s="97" t="s">
        <v>2</v>
      </c>
      <c r="E45" s="97"/>
      <c r="F45" s="98" t="s">
        <v>3</v>
      </c>
      <c r="G45" s="9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B45" s="8"/>
      <c r="AC45" s="8"/>
      <c r="AD45" s="8"/>
      <c r="AE45" s="8"/>
      <c r="AF45" s="8"/>
      <c r="AG45" s="8"/>
      <c r="AH45" s="8"/>
    </row>
    <row r="46" spans="1:34" x14ac:dyDescent="0.25">
      <c r="B46" s="96"/>
      <c r="C46" s="39" t="s">
        <v>86</v>
      </c>
      <c r="D46" s="40" t="s">
        <v>9</v>
      </c>
      <c r="E46" s="40" t="s">
        <v>5</v>
      </c>
      <c r="F46" s="40" t="s">
        <v>9</v>
      </c>
      <c r="G46" s="41" t="s">
        <v>5</v>
      </c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B46" s="8"/>
      <c r="AC46" s="8"/>
      <c r="AD46" s="8"/>
      <c r="AE46" s="8"/>
      <c r="AF46" s="8"/>
      <c r="AG46" s="8"/>
      <c r="AH46" s="8"/>
    </row>
    <row r="47" spans="1:34" x14ac:dyDescent="0.25">
      <c r="B47" s="99" t="s">
        <v>6</v>
      </c>
      <c r="C47" s="42" t="s">
        <v>87</v>
      </c>
      <c r="D47" s="37">
        <v>120112220.3</v>
      </c>
      <c r="E47" s="35">
        <v>0.262325102881175</v>
      </c>
      <c r="F47" s="37">
        <v>1391353246.1600001</v>
      </c>
      <c r="G47" s="36">
        <v>8.5983761307179093E-2</v>
      </c>
      <c r="H47" s="38">
        <f>D47/1000000</f>
        <v>120.11222029999999</v>
      </c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B47" s="8"/>
      <c r="AC47" s="8"/>
      <c r="AD47" s="8"/>
      <c r="AE47" s="8"/>
      <c r="AF47" s="8"/>
      <c r="AG47" s="8"/>
      <c r="AH47" s="8"/>
    </row>
    <row r="48" spans="1:34" x14ac:dyDescent="0.25">
      <c r="B48" s="99"/>
      <c r="C48" s="42" t="s">
        <v>88</v>
      </c>
      <c r="D48" s="37">
        <v>48513462.840000004</v>
      </c>
      <c r="E48" s="35">
        <v>0.30588656453206903</v>
      </c>
      <c r="F48" s="37">
        <v>542177779.47000003</v>
      </c>
      <c r="G48" s="36">
        <v>0.111320460766539</v>
      </c>
      <c r="H48" s="38">
        <f t="shared" ref="H48:H53" si="1">D48/1000000</f>
        <v>48.513462840000003</v>
      </c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B48" s="8"/>
      <c r="AC48" s="8"/>
      <c r="AD48" s="8"/>
      <c r="AE48" s="8"/>
      <c r="AF48" s="8"/>
      <c r="AG48" s="8"/>
      <c r="AH48" s="8"/>
    </row>
    <row r="49" spans="1:34" x14ac:dyDescent="0.25">
      <c r="B49" s="99"/>
      <c r="C49" s="42" t="s">
        <v>89</v>
      </c>
      <c r="D49" s="37">
        <v>41197310.170000002</v>
      </c>
      <c r="E49" s="35">
        <v>0.33681117722056297</v>
      </c>
      <c r="F49" s="37">
        <v>470669578.44</v>
      </c>
      <c r="G49" s="36">
        <v>0.133719695363337</v>
      </c>
      <c r="H49" s="38">
        <f t="shared" si="1"/>
        <v>41.197310170000002</v>
      </c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B49" s="8"/>
      <c r="AC49" s="8"/>
      <c r="AD49" s="8"/>
      <c r="AE49" s="8"/>
      <c r="AF49" s="8"/>
      <c r="AG49" s="8"/>
      <c r="AH49" s="8"/>
    </row>
    <row r="50" spans="1:34" x14ac:dyDescent="0.25">
      <c r="B50" s="99"/>
      <c r="C50" s="42" t="s">
        <v>90</v>
      </c>
      <c r="D50" s="37">
        <v>7316152.6699999999</v>
      </c>
      <c r="E50" s="35">
        <v>0.15538315638242001</v>
      </c>
      <c r="F50" s="37">
        <v>71508201.030000001</v>
      </c>
      <c r="G50" s="36">
        <v>-1.6568192485858599E-2</v>
      </c>
      <c r="H50" s="38">
        <f t="shared" si="1"/>
        <v>7.3161526700000001</v>
      </c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B50" s="8"/>
      <c r="AC50" s="8"/>
      <c r="AD50" s="8"/>
      <c r="AE50" s="8"/>
      <c r="AF50" s="8"/>
      <c r="AG50" s="8"/>
      <c r="AH50" s="8"/>
    </row>
    <row r="51" spans="1:34" x14ac:dyDescent="0.25">
      <c r="B51" s="99"/>
      <c r="C51" s="42" t="s">
        <v>91</v>
      </c>
      <c r="D51" s="37">
        <v>9046.6200000000008</v>
      </c>
      <c r="E51" s="35">
        <v>0.175818734086398</v>
      </c>
      <c r="F51" s="37">
        <v>113828.8</v>
      </c>
      <c r="G51" s="36">
        <v>-2.0900127663651898E-2</v>
      </c>
      <c r="H51" s="38">
        <f t="shared" si="1"/>
        <v>9.04662E-3</v>
      </c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B51" s="8"/>
      <c r="AC51" s="8"/>
      <c r="AD51" s="8"/>
      <c r="AE51" s="8"/>
      <c r="AF51" s="8"/>
      <c r="AG51" s="8"/>
      <c r="AH51" s="8"/>
    </row>
    <row r="52" spans="1:34" x14ac:dyDescent="0.25">
      <c r="B52" s="99"/>
      <c r="C52" s="42" t="s">
        <v>92</v>
      </c>
      <c r="D52" s="37">
        <v>6595908.6799999997</v>
      </c>
      <c r="E52" s="35">
        <v>0.30701494819767899</v>
      </c>
      <c r="F52" s="37">
        <v>80975231.400000006</v>
      </c>
      <c r="G52" s="36">
        <v>0.18159236291446301</v>
      </c>
      <c r="H52" s="38">
        <f t="shared" si="1"/>
        <v>6.59590868</v>
      </c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B52" s="8"/>
      <c r="AC52" s="8"/>
      <c r="AD52" s="8"/>
      <c r="AE52" s="8"/>
      <c r="AF52" s="8"/>
      <c r="AG52" s="8"/>
      <c r="AH52" s="8"/>
    </row>
    <row r="53" spans="1:34" x14ac:dyDescent="0.25">
      <c r="B53" s="99"/>
      <c r="C53" s="87" t="s">
        <v>93</v>
      </c>
      <c r="D53" s="37">
        <v>2379179.6</v>
      </c>
      <c r="E53" s="35">
        <v>4.5225000514994798E-2</v>
      </c>
      <c r="F53" s="37">
        <v>25140547.43</v>
      </c>
      <c r="G53" s="36">
        <v>-0.13678632125683299</v>
      </c>
      <c r="H53" s="38">
        <f t="shared" si="1"/>
        <v>2.3791796000000001</v>
      </c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B53" s="8"/>
      <c r="AC53" s="8"/>
      <c r="AD53" s="8"/>
      <c r="AE53" s="8"/>
      <c r="AF53" s="8"/>
      <c r="AG53" s="8"/>
      <c r="AH53" s="8"/>
    </row>
    <row r="54" spans="1:34" x14ac:dyDescent="0.25">
      <c r="B54" s="99"/>
      <c r="C54" s="42" t="s">
        <v>94</v>
      </c>
      <c r="D54" s="37">
        <v>62614622.560000002</v>
      </c>
      <c r="E54" s="35">
        <v>0.23570265324761899</v>
      </c>
      <c r="F54" s="37">
        <v>742945859.05999994</v>
      </c>
      <c r="G54" s="36">
        <v>6.8138058913946795E-2</v>
      </c>
      <c r="H54" s="38">
        <f>D54/1000000</f>
        <v>62.614622560000001</v>
      </c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B54" s="8"/>
      <c r="AC54" s="8"/>
      <c r="AD54" s="8"/>
      <c r="AE54" s="8"/>
      <c r="AF54" s="8"/>
      <c r="AG54" s="8"/>
      <c r="AH54" s="8"/>
    </row>
    <row r="55" spans="1:34" x14ac:dyDescent="0.25"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B55" s="8"/>
      <c r="AC55" s="8"/>
      <c r="AD55" s="8"/>
      <c r="AE55" s="8"/>
      <c r="AF55" s="8"/>
      <c r="AG55" s="8"/>
      <c r="AH55" s="8"/>
    </row>
    <row r="56" spans="1:34" x14ac:dyDescent="0.25"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B56" s="8"/>
      <c r="AC56" s="8"/>
      <c r="AD56" s="8"/>
      <c r="AE56" s="8"/>
      <c r="AF56" s="8"/>
      <c r="AG56" s="8"/>
      <c r="AH56" s="8"/>
    </row>
    <row r="57" spans="1:34" x14ac:dyDescent="0.25">
      <c r="B57" s="43"/>
      <c r="C57" s="105"/>
      <c r="D57" s="105"/>
      <c r="E57" s="105"/>
      <c r="F57" s="105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B57" s="8"/>
      <c r="AC57" s="8"/>
      <c r="AD57" s="8"/>
      <c r="AE57" s="8"/>
      <c r="AF57" s="8"/>
      <c r="AG57" s="8"/>
      <c r="AH57" s="8"/>
    </row>
    <row r="58" spans="1:34" x14ac:dyDescent="0.25">
      <c r="A58" s="34">
        <v>4</v>
      </c>
      <c r="B58" s="96" t="s">
        <v>0</v>
      </c>
      <c r="C58" s="29" t="s">
        <v>1</v>
      </c>
      <c r="D58" s="98" t="s">
        <v>2</v>
      </c>
      <c r="E58" s="98"/>
      <c r="F58" s="44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B58" s="8"/>
      <c r="AC58" s="8"/>
      <c r="AD58" s="8"/>
      <c r="AE58" s="8"/>
      <c r="AF58" s="8"/>
      <c r="AG58" s="8"/>
      <c r="AH58" s="8"/>
    </row>
    <row r="59" spans="1:34" x14ac:dyDescent="0.25">
      <c r="B59" s="96"/>
      <c r="C59" s="39" t="s">
        <v>86</v>
      </c>
      <c r="D59" s="40" t="s">
        <v>26</v>
      </c>
      <c r="E59" s="41" t="s">
        <v>27</v>
      </c>
      <c r="F59" s="44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B59" s="8"/>
      <c r="AC59" s="8"/>
      <c r="AD59" s="8"/>
      <c r="AE59" s="8"/>
      <c r="AF59" s="8"/>
      <c r="AG59" s="8"/>
      <c r="AH59" s="8"/>
    </row>
    <row r="60" spans="1:34" x14ac:dyDescent="0.25">
      <c r="B60" s="99" t="s">
        <v>6</v>
      </c>
      <c r="C60" s="42" t="s">
        <v>87</v>
      </c>
      <c r="D60" s="45">
        <v>4.3600000000000003</v>
      </c>
      <c r="E60" s="36">
        <v>3.5000000000000003E-2</v>
      </c>
      <c r="F60" s="44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B60" s="8"/>
      <c r="AC60" s="8"/>
      <c r="AD60" s="8"/>
      <c r="AE60" s="8"/>
      <c r="AF60" s="8"/>
      <c r="AG60" s="8"/>
      <c r="AH60" s="8"/>
    </row>
    <row r="61" spans="1:34" x14ac:dyDescent="0.25">
      <c r="B61" s="99"/>
      <c r="C61" s="42" t="s">
        <v>88</v>
      </c>
      <c r="D61" s="45">
        <v>4.71</v>
      </c>
      <c r="E61" s="36">
        <v>2.8000000000000001E-2</v>
      </c>
      <c r="F61" s="44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B61" s="8"/>
      <c r="AC61" s="8"/>
      <c r="AD61" s="8"/>
      <c r="AE61" s="8"/>
      <c r="AF61" s="8"/>
      <c r="AG61" s="8"/>
      <c r="AH61" s="8"/>
    </row>
    <row r="62" spans="1:34" x14ac:dyDescent="0.25">
      <c r="B62" s="99"/>
      <c r="C62" s="42" t="s">
        <v>89</v>
      </c>
      <c r="D62" s="45">
        <v>4.51</v>
      </c>
      <c r="E62" s="36">
        <v>3.4000000000000002E-2</v>
      </c>
      <c r="F62" s="44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B62" s="8"/>
      <c r="AC62" s="8"/>
      <c r="AD62" s="8"/>
      <c r="AE62" s="8"/>
      <c r="AF62" s="8"/>
      <c r="AG62" s="8"/>
      <c r="AH62" s="8"/>
    </row>
    <row r="63" spans="1:34" x14ac:dyDescent="0.25">
      <c r="B63" s="99"/>
      <c r="C63" s="42" t="s">
        <v>90</v>
      </c>
      <c r="D63" s="45">
        <v>6.26</v>
      </c>
      <c r="E63" s="36">
        <v>3.4000000000000002E-2</v>
      </c>
      <c r="F63" s="44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B63" s="8"/>
      <c r="AC63" s="8"/>
      <c r="AD63" s="8"/>
      <c r="AE63" s="8"/>
      <c r="AF63" s="8"/>
      <c r="AG63" s="8"/>
      <c r="AH63" s="8"/>
    </row>
    <row r="64" spans="1:34" x14ac:dyDescent="0.25">
      <c r="B64" s="99"/>
      <c r="C64" s="42" t="s">
        <v>91</v>
      </c>
      <c r="D64" s="45">
        <v>29</v>
      </c>
      <c r="E64" s="36">
        <v>1.05</v>
      </c>
      <c r="F64" s="44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B64" s="8"/>
      <c r="AC64" s="8"/>
      <c r="AD64" s="8"/>
      <c r="AE64" s="8"/>
      <c r="AF64" s="8"/>
      <c r="AG64" s="8"/>
      <c r="AH64" s="8"/>
    </row>
    <row r="65" spans="1:56" x14ac:dyDescent="0.25">
      <c r="B65" s="99"/>
      <c r="C65" s="42" t="s">
        <v>92</v>
      </c>
      <c r="D65" s="45">
        <v>10.85</v>
      </c>
      <c r="E65" s="36">
        <v>3.1E-2</v>
      </c>
      <c r="F65" s="44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B65" s="8"/>
      <c r="AC65" s="8"/>
      <c r="AD65" s="8"/>
      <c r="AE65" s="8"/>
      <c r="AF65" s="8"/>
      <c r="AG65" s="8"/>
      <c r="AH65" s="8"/>
    </row>
    <row r="66" spans="1:56" x14ac:dyDescent="0.25">
      <c r="B66" s="99"/>
      <c r="C66" s="42" t="s">
        <v>93</v>
      </c>
      <c r="D66" s="45">
        <v>4.5199999999999996</v>
      </c>
      <c r="E66" s="36">
        <v>-0.01</v>
      </c>
      <c r="F66" s="44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B66" s="8"/>
      <c r="AC66" s="8"/>
      <c r="AD66" s="8"/>
      <c r="AE66" s="8"/>
      <c r="AF66" s="8"/>
      <c r="AG66" s="8"/>
      <c r="AH66" s="8"/>
    </row>
    <row r="67" spans="1:56" x14ac:dyDescent="0.25">
      <c r="B67" s="99"/>
      <c r="C67" s="42" t="s">
        <v>94</v>
      </c>
      <c r="D67" s="45">
        <v>3.89</v>
      </c>
      <c r="E67" s="36">
        <v>3.5999999999999997E-2</v>
      </c>
      <c r="F67" s="44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B67" s="8"/>
      <c r="AC67" s="8"/>
      <c r="AD67" s="8"/>
      <c r="AE67" s="8"/>
      <c r="AF67" s="8"/>
      <c r="AG67" s="8"/>
      <c r="AH67" s="8"/>
    </row>
    <row r="68" spans="1:56" x14ac:dyDescent="0.25">
      <c r="B68" s="44"/>
      <c r="C68" s="44"/>
      <c r="D68" s="44"/>
      <c r="E68" s="44"/>
      <c r="F68" s="44"/>
      <c r="S68" s="8"/>
      <c r="T68" s="8"/>
      <c r="U68" s="8"/>
      <c r="V68" s="8"/>
      <c r="W68" s="8"/>
      <c r="X68" s="8"/>
      <c r="Y68" s="8"/>
      <c r="Z68" s="8"/>
    </row>
    <row r="69" spans="1:56" x14ac:dyDescent="0.25">
      <c r="B69" s="44"/>
      <c r="C69" s="44"/>
      <c r="D69" s="44"/>
      <c r="E69" s="44"/>
      <c r="F69" s="44"/>
      <c r="S69" s="8"/>
      <c r="T69" s="8"/>
      <c r="U69" s="8"/>
      <c r="V69" s="8"/>
      <c r="W69" s="8"/>
      <c r="X69" s="8"/>
      <c r="Y69" s="8"/>
      <c r="Z69" s="8"/>
    </row>
    <row r="70" spans="1:56" x14ac:dyDescent="0.25">
      <c r="C70" s="8"/>
      <c r="D70" s="10" t="s">
        <v>28</v>
      </c>
      <c r="E70" s="10" t="s">
        <v>22</v>
      </c>
      <c r="F70" s="10" t="s">
        <v>18</v>
      </c>
      <c r="G70" s="10" t="s">
        <v>29</v>
      </c>
      <c r="H70" s="10" t="s">
        <v>24</v>
      </c>
      <c r="I70" s="10" t="s">
        <v>19</v>
      </c>
      <c r="J70" s="10" t="s">
        <v>20</v>
      </c>
      <c r="K70" s="10" t="s">
        <v>21</v>
      </c>
    </row>
    <row r="71" spans="1:56" x14ac:dyDescent="0.25">
      <c r="C71" s="10" t="s">
        <v>30</v>
      </c>
      <c r="D71" s="11">
        <f>D60</f>
        <v>4.3600000000000003</v>
      </c>
      <c r="E71" s="11">
        <f>D67</f>
        <v>3.89</v>
      </c>
      <c r="F71" s="11">
        <f>D61</f>
        <v>4.71</v>
      </c>
      <c r="G71" s="11">
        <f>D62</f>
        <v>4.51</v>
      </c>
      <c r="H71" s="11">
        <f>D63</f>
        <v>6.26</v>
      </c>
      <c r="I71" s="11">
        <f>D64</f>
        <v>29</v>
      </c>
      <c r="J71" s="11">
        <f>D65</f>
        <v>10.85</v>
      </c>
      <c r="K71" s="11">
        <f>D66</f>
        <v>4.5199999999999996</v>
      </c>
    </row>
    <row r="72" spans="1:56" x14ac:dyDescent="0.25">
      <c r="C72" s="10" t="s">
        <v>31</v>
      </c>
      <c r="D72" s="12">
        <f>E60</f>
        <v>3.5000000000000003E-2</v>
      </c>
      <c r="E72" s="12">
        <f>E67</f>
        <v>3.5999999999999997E-2</v>
      </c>
      <c r="F72" s="12">
        <f>E61</f>
        <v>2.8000000000000001E-2</v>
      </c>
      <c r="G72" s="12">
        <f>E62</f>
        <v>3.4000000000000002E-2</v>
      </c>
      <c r="H72" s="12">
        <f>E63</f>
        <v>3.4000000000000002E-2</v>
      </c>
      <c r="I72" s="12">
        <f>E64</f>
        <v>1.05</v>
      </c>
      <c r="J72" s="12">
        <f>E65</f>
        <v>3.1E-2</v>
      </c>
      <c r="K72" s="12">
        <f>E66</f>
        <v>-0.01</v>
      </c>
      <c r="L72" s="8"/>
      <c r="M72" s="8"/>
      <c r="N72" s="8"/>
      <c r="O72" s="8"/>
      <c r="P72" s="8"/>
      <c r="Q72" s="8"/>
      <c r="R72" s="8"/>
    </row>
    <row r="73" spans="1:56" x14ac:dyDescent="0.25">
      <c r="K73" s="8"/>
      <c r="L73" s="8"/>
      <c r="M73" s="8"/>
      <c r="N73" s="8"/>
      <c r="O73" s="8"/>
      <c r="P73" s="8"/>
      <c r="Q73" s="8"/>
      <c r="R73" s="8"/>
    </row>
    <row r="77" spans="1:56" x14ac:dyDescent="0.25">
      <c r="A77" s="34">
        <v>5</v>
      </c>
      <c r="B77" s="100" t="s">
        <v>0</v>
      </c>
      <c r="C77" s="102" t="s">
        <v>4</v>
      </c>
      <c r="D77" s="1" t="s">
        <v>1</v>
      </c>
      <c r="E77" s="106" t="s">
        <v>3</v>
      </c>
      <c r="F77" s="106"/>
      <c r="G77" s="106"/>
      <c r="H77" s="106"/>
      <c r="I77" s="106"/>
      <c r="J77" s="106"/>
      <c r="K77" s="106"/>
      <c r="L77" s="106"/>
      <c r="M77" s="106"/>
      <c r="N77" s="106"/>
      <c r="O77" s="106"/>
      <c r="P77" s="106"/>
      <c r="Q77" s="106"/>
      <c r="R77" s="106"/>
      <c r="S77" s="106"/>
      <c r="T77" s="106"/>
      <c r="U77" s="106"/>
      <c r="V77" s="106"/>
      <c r="W77" s="106"/>
      <c r="X77" s="106"/>
      <c r="Y77" s="106"/>
      <c r="Z77" s="106"/>
      <c r="AA77" s="106"/>
      <c r="AB77" s="106"/>
      <c r="AC77" s="106"/>
      <c r="AD77" s="106"/>
      <c r="AE77" s="106"/>
      <c r="AF77" s="106"/>
      <c r="AG77" s="106"/>
      <c r="AH77" s="106"/>
      <c r="AI77" s="106"/>
      <c r="AJ77" s="106"/>
      <c r="AK77" s="106"/>
      <c r="AL77" s="106"/>
      <c r="AM77" s="106"/>
      <c r="AN77" s="106"/>
      <c r="AO77" s="106"/>
      <c r="AP77" s="106"/>
      <c r="AQ77" s="106"/>
      <c r="AR77" s="106"/>
      <c r="AS77" s="106"/>
      <c r="AT77" s="106"/>
      <c r="AU77" s="106"/>
      <c r="AV77" s="106"/>
      <c r="AW77" s="106"/>
      <c r="AX77" s="106"/>
      <c r="AY77" s="106"/>
      <c r="AZ77" s="106"/>
      <c r="BA77" s="106"/>
      <c r="BB77" s="106"/>
      <c r="BC77" s="106"/>
      <c r="BD77" s="106"/>
    </row>
    <row r="78" spans="1:56" ht="15" customHeight="1" x14ac:dyDescent="0.25">
      <c r="B78" s="100"/>
      <c r="C78" s="102"/>
      <c r="D78" s="2" t="s">
        <v>32</v>
      </c>
      <c r="E78" s="52">
        <v>43639</v>
      </c>
      <c r="F78" s="52">
        <v>43646</v>
      </c>
      <c r="G78" s="52">
        <v>43653</v>
      </c>
      <c r="H78" s="52">
        <v>43660</v>
      </c>
      <c r="I78" s="52">
        <v>43667</v>
      </c>
      <c r="J78" s="52">
        <v>43674</v>
      </c>
      <c r="K78" s="52">
        <v>43681</v>
      </c>
      <c r="L78" s="52">
        <v>43688</v>
      </c>
      <c r="M78" s="52">
        <v>43695</v>
      </c>
      <c r="N78" s="52">
        <v>43702</v>
      </c>
      <c r="O78" s="52">
        <v>43709</v>
      </c>
      <c r="P78" s="52">
        <v>43716</v>
      </c>
      <c r="Q78" s="52">
        <v>43723</v>
      </c>
      <c r="R78" s="52">
        <v>43730</v>
      </c>
      <c r="S78" s="52">
        <v>43737</v>
      </c>
      <c r="T78" s="52">
        <v>43744</v>
      </c>
      <c r="U78" s="52">
        <v>43751</v>
      </c>
      <c r="V78" s="52">
        <v>43758</v>
      </c>
      <c r="W78" s="52">
        <v>43765</v>
      </c>
      <c r="X78" s="52">
        <v>43772</v>
      </c>
      <c r="Y78" s="52">
        <v>43779</v>
      </c>
      <c r="Z78" s="52">
        <v>43786</v>
      </c>
      <c r="AA78" s="52">
        <v>43793</v>
      </c>
      <c r="AB78" s="52">
        <v>43800</v>
      </c>
      <c r="AC78" s="52">
        <v>43807</v>
      </c>
      <c r="AD78" s="52">
        <v>43814</v>
      </c>
      <c r="AE78" s="52">
        <v>43821</v>
      </c>
      <c r="AF78" s="52">
        <v>43828</v>
      </c>
      <c r="AG78" s="52">
        <v>43835</v>
      </c>
      <c r="AH78" s="52">
        <v>43842</v>
      </c>
      <c r="AI78" s="52">
        <v>43849</v>
      </c>
      <c r="AJ78" s="52">
        <v>43856</v>
      </c>
      <c r="AK78" s="52">
        <v>43863</v>
      </c>
      <c r="AL78" s="52">
        <v>43870</v>
      </c>
      <c r="AM78" s="52">
        <v>43877</v>
      </c>
      <c r="AN78" s="52">
        <v>43884</v>
      </c>
      <c r="AO78" s="52">
        <v>43891</v>
      </c>
      <c r="AP78" s="52">
        <v>43898</v>
      </c>
      <c r="AQ78" s="52">
        <v>43905</v>
      </c>
      <c r="AR78" s="52">
        <v>43912</v>
      </c>
      <c r="AS78" s="52">
        <v>43919</v>
      </c>
      <c r="AT78" s="52">
        <v>43926</v>
      </c>
      <c r="AU78" s="52">
        <v>43933</v>
      </c>
      <c r="AV78" s="52">
        <v>43940</v>
      </c>
      <c r="AW78" s="52">
        <v>43947</v>
      </c>
      <c r="AX78" s="52">
        <v>43954</v>
      </c>
      <c r="AY78" s="52">
        <v>43961</v>
      </c>
      <c r="AZ78" s="52">
        <v>43968</v>
      </c>
      <c r="BA78" s="52">
        <v>43975</v>
      </c>
      <c r="BB78" s="52">
        <v>43982</v>
      </c>
      <c r="BC78" s="52">
        <v>43989</v>
      </c>
      <c r="BD78" s="53">
        <v>43996</v>
      </c>
    </row>
    <row r="79" spans="1:56" ht="15" customHeight="1" x14ac:dyDescent="0.25">
      <c r="B79" s="101" t="s">
        <v>6</v>
      </c>
      <c r="C79" s="101" t="s">
        <v>7</v>
      </c>
      <c r="D79" s="13" t="s">
        <v>9</v>
      </c>
      <c r="E79" s="37">
        <v>22962498.82</v>
      </c>
      <c r="F79" s="37">
        <v>22530226.989999998</v>
      </c>
      <c r="G79" s="37">
        <v>24258511.23</v>
      </c>
      <c r="H79" s="37">
        <v>22591442.57</v>
      </c>
      <c r="I79" s="37">
        <v>22428163.989999998</v>
      </c>
      <c r="J79" s="37">
        <v>22255363.43</v>
      </c>
      <c r="K79" s="37">
        <v>22906285.649999999</v>
      </c>
      <c r="L79" s="37">
        <v>23205909.960000001</v>
      </c>
      <c r="M79" s="37">
        <v>23170603.190000001</v>
      </c>
      <c r="N79" s="37">
        <v>22901350.879999999</v>
      </c>
      <c r="O79" s="37">
        <v>23460492.300000001</v>
      </c>
      <c r="P79" s="37">
        <v>23890700.510000002</v>
      </c>
      <c r="Q79" s="37">
        <v>23341472.710000001</v>
      </c>
      <c r="R79" s="37">
        <v>23189304.52</v>
      </c>
      <c r="S79" s="37">
        <v>23118214.93</v>
      </c>
      <c r="T79" s="37">
        <v>23746805.41</v>
      </c>
      <c r="U79" s="37">
        <v>23817400.890000001</v>
      </c>
      <c r="V79" s="37">
        <v>23637360.399999999</v>
      </c>
      <c r="W79" s="37">
        <v>23734372.239999998</v>
      </c>
      <c r="X79" s="37">
        <v>23742873.18</v>
      </c>
      <c r="Y79" s="37">
        <v>24991644.16</v>
      </c>
      <c r="Z79" s="37">
        <v>24820568.899999999</v>
      </c>
      <c r="AA79" s="37">
        <v>27058174.969999999</v>
      </c>
      <c r="AB79" s="37">
        <v>29756168.690000001</v>
      </c>
      <c r="AC79" s="37">
        <v>23394114.620000001</v>
      </c>
      <c r="AD79" s="37">
        <v>23459392.809999999</v>
      </c>
      <c r="AE79" s="37">
        <v>28288213.879999999</v>
      </c>
      <c r="AF79" s="37">
        <v>28915629.550000001</v>
      </c>
      <c r="AG79" s="37">
        <v>28814038.859999999</v>
      </c>
      <c r="AH79" s="37">
        <v>29288938.68</v>
      </c>
      <c r="AI79" s="37">
        <v>28702513.539999999</v>
      </c>
      <c r="AJ79" s="37">
        <v>27487452.390000001</v>
      </c>
      <c r="AK79" s="37">
        <v>26906691.690000001</v>
      </c>
      <c r="AL79" s="37">
        <v>26627858.010000002</v>
      </c>
      <c r="AM79" s="37">
        <v>28284188.879999999</v>
      </c>
      <c r="AN79" s="37">
        <v>27259857.07</v>
      </c>
      <c r="AO79" s="37">
        <v>27337430.870000001</v>
      </c>
      <c r="AP79" s="37">
        <v>28263505.370000001</v>
      </c>
      <c r="AQ79" s="37">
        <v>33727658.409999996</v>
      </c>
      <c r="AR79" s="37">
        <v>31423835.829999998</v>
      </c>
      <c r="AS79" s="37">
        <v>29029095.91</v>
      </c>
      <c r="AT79" s="37">
        <v>31733878.890000001</v>
      </c>
      <c r="AU79" s="37">
        <v>32035129.66</v>
      </c>
      <c r="AV79" s="37">
        <v>31028727.66</v>
      </c>
      <c r="AW79" s="37">
        <v>32070575.77</v>
      </c>
      <c r="AX79" s="37">
        <v>32005482.09</v>
      </c>
      <c r="AY79" s="37">
        <v>32660551.09</v>
      </c>
      <c r="AZ79" s="37">
        <v>30980353.809999999</v>
      </c>
      <c r="BA79" s="37">
        <v>31508259.539999999</v>
      </c>
      <c r="BB79" s="37">
        <v>29714782.460000001</v>
      </c>
      <c r="BC79" s="37">
        <v>29625246.120000001</v>
      </c>
      <c r="BD79" s="46">
        <v>29263932.18</v>
      </c>
    </row>
    <row r="80" spans="1:56" ht="15" customHeight="1" x14ac:dyDescent="0.25">
      <c r="B80" s="101"/>
      <c r="C80" s="101"/>
      <c r="D80" s="13" t="s">
        <v>25</v>
      </c>
      <c r="E80" s="47">
        <v>5450429.0999999996</v>
      </c>
      <c r="F80" s="47">
        <v>5303478.4000000004</v>
      </c>
      <c r="G80" s="47">
        <v>5728583.5800000001</v>
      </c>
      <c r="H80" s="47">
        <v>5343506.71</v>
      </c>
      <c r="I80" s="47">
        <v>5334310.9000000004</v>
      </c>
      <c r="J80" s="47">
        <v>5293814.79</v>
      </c>
      <c r="K80" s="47">
        <v>5418811.2999999998</v>
      </c>
      <c r="L80" s="47">
        <v>5468018.2699999996</v>
      </c>
      <c r="M80" s="47">
        <v>5503578.1200000001</v>
      </c>
      <c r="N80" s="47">
        <v>5423196.6200000001</v>
      </c>
      <c r="O80" s="47">
        <v>5507152.6299999999</v>
      </c>
      <c r="P80" s="47">
        <v>5661442.1200000001</v>
      </c>
      <c r="Q80" s="47">
        <v>5494965.1200000001</v>
      </c>
      <c r="R80" s="47">
        <v>5497431.5300000003</v>
      </c>
      <c r="S80" s="47">
        <v>5527635.2199999997</v>
      </c>
      <c r="T80" s="47">
        <v>5602609.6200000001</v>
      </c>
      <c r="U80" s="47">
        <v>5654393.5499999998</v>
      </c>
      <c r="V80" s="47">
        <v>5537104.8600000003</v>
      </c>
      <c r="W80" s="47">
        <v>5607688.7999999998</v>
      </c>
      <c r="X80" s="47">
        <v>5553958.8799999999</v>
      </c>
      <c r="Y80" s="47">
        <v>5875080.2199999997</v>
      </c>
      <c r="Z80" s="47">
        <v>5759541.4100000001</v>
      </c>
      <c r="AA80" s="47">
        <v>6350838.9500000002</v>
      </c>
      <c r="AB80" s="47">
        <v>7077351.5199999996</v>
      </c>
      <c r="AC80" s="47">
        <v>5480906.96</v>
      </c>
      <c r="AD80" s="47">
        <v>5557112.1699999999</v>
      </c>
      <c r="AE80" s="47">
        <v>6687756.6799999997</v>
      </c>
      <c r="AF80" s="47">
        <v>6887566.9299999997</v>
      </c>
      <c r="AG80" s="47">
        <v>6697620.3099999996</v>
      </c>
      <c r="AH80" s="47">
        <v>6767260.9900000002</v>
      </c>
      <c r="AI80" s="47">
        <v>6746584.8499999996</v>
      </c>
      <c r="AJ80" s="47">
        <v>6436782.7400000002</v>
      </c>
      <c r="AK80" s="47">
        <v>6272102.9199999999</v>
      </c>
      <c r="AL80" s="47">
        <v>6233797.2800000003</v>
      </c>
      <c r="AM80" s="47">
        <v>6507635.5099999998</v>
      </c>
      <c r="AN80" s="47">
        <v>6388508.1600000001</v>
      </c>
      <c r="AO80" s="47">
        <v>6324120.25</v>
      </c>
      <c r="AP80" s="47">
        <v>6563055.9800000004</v>
      </c>
      <c r="AQ80" s="47">
        <v>7759315.1600000001</v>
      </c>
      <c r="AR80" s="47">
        <v>7253043.29</v>
      </c>
      <c r="AS80" s="47">
        <v>6661585.9400000004</v>
      </c>
      <c r="AT80" s="47">
        <v>7306179.7300000004</v>
      </c>
      <c r="AU80" s="47">
        <v>7305782.0899999999</v>
      </c>
      <c r="AV80" s="47">
        <v>7090904.9400000004</v>
      </c>
      <c r="AW80" s="47">
        <v>7481912.8899999997</v>
      </c>
      <c r="AX80" s="47">
        <v>7297459.3899999997</v>
      </c>
      <c r="AY80" s="47">
        <v>7443073.5099999998</v>
      </c>
      <c r="AZ80" s="47">
        <v>7179289.8200000003</v>
      </c>
      <c r="BA80" s="47">
        <v>7177046.1399999997</v>
      </c>
      <c r="BB80" s="47">
        <v>6801007.0300000003</v>
      </c>
      <c r="BC80" s="47">
        <v>6789190.4800000004</v>
      </c>
      <c r="BD80" s="48">
        <v>6753332.3600000003</v>
      </c>
    </row>
    <row r="81" spans="2:56" x14ac:dyDescent="0.25">
      <c r="B81" s="101"/>
      <c r="C81" s="101"/>
      <c r="D81" s="13" t="s">
        <v>26</v>
      </c>
      <c r="E81" s="45">
        <v>4.2129708319662402</v>
      </c>
      <c r="F81" s="45">
        <v>4.2481981240840003</v>
      </c>
      <c r="G81" s="45">
        <v>4.23464385065322</v>
      </c>
      <c r="H81" s="45">
        <v>4.2278308601581198</v>
      </c>
      <c r="I81" s="45">
        <v>4.2045100877041097</v>
      </c>
      <c r="J81" s="45">
        <v>4.2040313673308498</v>
      </c>
      <c r="K81" s="45">
        <v>4.2271790586249098</v>
      </c>
      <c r="L81" s="45">
        <v>4.2439342398173796</v>
      </c>
      <c r="M81" s="45">
        <v>4.2100979916680101</v>
      </c>
      <c r="N81" s="45">
        <v>4.2228509280933997</v>
      </c>
      <c r="O81" s="45">
        <v>4.2600040122730398</v>
      </c>
      <c r="P81" s="45">
        <v>4.21989662768115</v>
      </c>
      <c r="Q81" s="45">
        <v>4.2477926975449103</v>
      </c>
      <c r="R81" s="45">
        <v>4.2182070651455703</v>
      </c>
      <c r="S81" s="45">
        <v>4.1822974942981102</v>
      </c>
      <c r="T81" s="45">
        <v>4.2385257979120103</v>
      </c>
      <c r="U81" s="45">
        <v>4.2121937002421799</v>
      </c>
      <c r="V81" s="45">
        <v>4.2689024314413997</v>
      </c>
      <c r="W81" s="45">
        <v>4.2324695764144398</v>
      </c>
      <c r="X81" s="45">
        <v>4.2749457986624497</v>
      </c>
      <c r="Y81" s="45">
        <v>4.2538387943918199</v>
      </c>
      <c r="Z81" s="45">
        <v>4.3094696492511204</v>
      </c>
      <c r="AA81" s="45">
        <v>4.26056701847242</v>
      </c>
      <c r="AB81" s="45">
        <v>4.2044214712115897</v>
      </c>
      <c r="AC81" s="45">
        <v>4.26829260024512</v>
      </c>
      <c r="AD81" s="45">
        <v>4.2215078789744904</v>
      </c>
      <c r="AE81" s="45">
        <v>4.2298509400913202</v>
      </c>
      <c r="AF81" s="45">
        <v>4.1982357258922498</v>
      </c>
      <c r="AG81" s="45">
        <v>4.30213083548177</v>
      </c>
      <c r="AH81" s="45">
        <v>4.32803444750843</v>
      </c>
      <c r="AI81" s="45">
        <v>4.2543767221722604</v>
      </c>
      <c r="AJ81" s="45">
        <v>4.2703713175194098</v>
      </c>
      <c r="AK81" s="45">
        <v>4.2898995812396503</v>
      </c>
      <c r="AL81" s="45">
        <v>4.2715309487895299</v>
      </c>
      <c r="AM81" s="45">
        <v>4.3463080924764297</v>
      </c>
      <c r="AN81" s="45">
        <v>4.2670145184568398</v>
      </c>
      <c r="AO81" s="45">
        <v>4.3227247094170904</v>
      </c>
      <c r="AP81" s="45">
        <v>4.3064550197543801</v>
      </c>
      <c r="AQ81" s="45">
        <v>4.3467313434913999</v>
      </c>
      <c r="AR81" s="45">
        <v>4.3325035538289196</v>
      </c>
      <c r="AS81" s="45">
        <v>4.35768541777606</v>
      </c>
      <c r="AT81" s="45">
        <v>4.3434298173226003</v>
      </c>
      <c r="AU81" s="45">
        <v>4.3849007902725399</v>
      </c>
      <c r="AV81" s="45">
        <v>4.3758487700160904</v>
      </c>
      <c r="AW81" s="45">
        <v>4.2864139480779198</v>
      </c>
      <c r="AX81" s="45">
        <v>4.3858390132130598</v>
      </c>
      <c r="AY81" s="45">
        <v>4.3880462884209797</v>
      </c>
      <c r="AZ81" s="45">
        <v>4.3152393324051603</v>
      </c>
      <c r="BA81" s="45">
        <v>4.3901430930469099</v>
      </c>
      <c r="BB81" s="45">
        <v>4.3691739074705804</v>
      </c>
      <c r="BC81" s="45">
        <v>4.3635903584192901</v>
      </c>
      <c r="BD81" s="49">
        <v>4.33325810429979</v>
      </c>
    </row>
    <row r="83" spans="2:56" x14ac:dyDescent="0.25"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</row>
    <row r="84" spans="2:56" x14ac:dyDescent="0.25"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</row>
    <row r="85" spans="2:56" x14ac:dyDescent="0.25"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</row>
    <row r="86" spans="2:56" x14ac:dyDescent="0.25"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</row>
    <row r="87" spans="2:56" x14ac:dyDescent="0.25"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</row>
    <row r="88" spans="2:56" x14ac:dyDescent="0.25"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</row>
    <row r="89" spans="2:56" x14ac:dyDescent="0.25"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</row>
    <row r="90" spans="2:56" x14ac:dyDescent="0.25"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</row>
    <row r="91" spans="2:56" x14ac:dyDescent="0.25"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</row>
    <row r="92" spans="2:56" x14ac:dyDescent="0.25"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</row>
    <row r="93" spans="2:56" x14ac:dyDescent="0.25"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</row>
    <row r="94" spans="2:56" x14ac:dyDescent="0.25"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</row>
    <row r="95" spans="2:56" x14ac:dyDescent="0.25"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</row>
    <row r="96" spans="2:56" x14ac:dyDescent="0.25"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</row>
    <row r="97" spans="1:31" x14ac:dyDescent="0.25"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</row>
    <row r="98" spans="1:31" x14ac:dyDescent="0.25"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</row>
    <row r="100" spans="1:31" x14ac:dyDescent="0.25"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</row>
    <row r="103" spans="1:31" x14ac:dyDescent="0.25">
      <c r="A103" s="78"/>
      <c r="B103" s="78"/>
      <c r="C103" s="78"/>
      <c r="D103" s="78"/>
      <c r="E103" s="78" t="s">
        <v>96</v>
      </c>
      <c r="F103" s="78"/>
      <c r="G103" s="78" t="s">
        <v>97</v>
      </c>
      <c r="H103" s="78"/>
      <c r="I103" s="78"/>
      <c r="J103" s="78"/>
    </row>
    <row r="104" spans="1:31" x14ac:dyDescent="0.25">
      <c r="A104" s="79">
        <v>6</v>
      </c>
      <c r="B104" s="103" t="s">
        <v>0</v>
      </c>
      <c r="C104" s="80" t="s">
        <v>1</v>
      </c>
      <c r="D104" s="104" t="s">
        <v>2</v>
      </c>
      <c r="E104" s="104"/>
      <c r="F104" s="104"/>
      <c r="G104" s="104"/>
      <c r="H104" s="104"/>
      <c r="I104" s="104"/>
      <c r="J104" s="71"/>
    </row>
    <row r="105" spans="1:31" x14ac:dyDescent="0.25">
      <c r="A105" s="78"/>
      <c r="B105" s="103"/>
      <c r="C105" s="80" t="s">
        <v>23</v>
      </c>
      <c r="D105" s="72" t="s">
        <v>9</v>
      </c>
      <c r="E105" s="72" t="s">
        <v>5</v>
      </c>
      <c r="F105" s="72" t="s">
        <v>25</v>
      </c>
      <c r="G105" s="72" t="s">
        <v>95</v>
      </c>
      <c r="H105" s="72" t="s">
        <v>26</v>
      </c>
      <c r="I105" s="72" t="s">
        <v>27</v>
      </c>
      <c r="J105" s="72"/>
      <c r="X105" s="8"/>
      <c r="Y105" s="8"/>
      <c r="Z105" s="8"/>
      <c r="AA105" s="8"/>
      <c r="AB105" s="8"/>
      <c r="AC105" s="8"/>
      <c r="AD105" s="8"/>
      <c r="AE105" s="8"/>
    </row>
    <row r="106" spans="1:31" ht="21" x14ac:dyDescent="0.25">
      <c r="A106" s="78"/>
      <c r="B106" s="74"/>
      <c r="C106" s="81" t="s">
        <v>160</v>
      </c>
      <c r="D106" s="75">
        <v>24303136.899999999</v>
      </c>
      <c r="E106" s="82">
        <v>2.9464076957022901E-2</v>
      </c>
      <c r="F106" s="76">
        <v>5588904.54</v>
      </c>
      <c r="G106" s="82">
        <v>4.7046074922632602E-2</v>
      </c>
      <c r="H106" s="77">
        <v>4.3484616217832199</v>
      </c>
      <c r="I106" s="73">
        <v>-1.6792000263129599E-2</v>
      </c>
      <c r="J106" s="73"/>
      <c r="X106" s="8"/>
      <c r="Y106" s="8"/>
      <c r="Z106" s="8"/>
      <c r="AA106" s="8"/>
      <c r="AB106" s="8"/>
      <c r="AC106" s="8"/>
      <c r="AD106" s="8"/>
      <c r="AE106" s="8"/>
    </row>
    <row r="107" spans="1:31" x14ac:dyDescent="0.25">
      <c r="A107" s="78"/>
      <c r="B107" s="78"/>
      <c r="C107" s="74"/>
      <c r="D107" s="74"/>
      <c r="E107" s="75"/>
      <c r="F107" s="73"/>
      <c r="G107" s="76"/>
      <c r="H107" s="73"/>
      <c r="I107" s="77"/>
      <c r="J107" s="73"/>
      <c r="X107" s="8"/>
      <c r="Y107" s="8"/>
      <c r="Z107" s="8"/>
      <c r="AA107" s="8"/>
      <c r="AB107" s="8"/>
      <c r="AC107" s="8"/>
      <c r="AD107" s="8"/>
      <c r="AE107" s="8"/>
    </row>
    <row r="108" spans="1:31" x14ac:dyDescent="0.25">
      <c r="A108" s="78"/>
      <c r="B108" s="78"/>
      <c r="C108" s="78" t="s">
        <v>161</v>
      </c>
      <c r="D108" s="83">
        <f>(D47-D106)/1000000</f>
        <v>95.809083400000006</v>
      </c>
      <c r="E108" s="75"/>
      <c r="F108" s="73"/>
      <c r="G108" s="76"/>
      <c r="H108" s="73"/>
      <c r="I108" s="77"/>
      <c r="J108" s="73"/>
      <c r="X108" s="8"/>
      <c r="Y108" s="8"/>
      <c r="Z108" s="8"/>
      <c r="AA108" s="8"/>
      <c r="AB108" s="8"/>
      <c r="AC108" s="8"/>
      <c r="AD108" s="8"/>
      <c r="AE108" s="8"/>
    </row>
    <row r="109" spans="1:31" x14ac:dyDescent="0.25">
      <c r="A109" s="78"/>
      <c r="B109" s="78"/>
      <c r="C109" s="74" t="str">
        <f>C106</f>
        <v>CREMINI/BROWN</v>
      </c>
      <c r="D109" s="84">
        <f>D106/1000000</f>
        <v>24.303136899999998</v>
      </c>
      <c r="E109" s="75"/>
      <c r="F109" s="73"/>
      <c r="G109" s="76"/>
      <c r="H109" s="73"/>
      <c r="I109" s="77"/>
      <c r="J109" s="73"/>
      <c r="X109" s="8"/>
      <c r="Y109" s="8"/>
      <c r="Z109" s="8"/>
      <c r="AA109" s="8"/>
      <c r="AB109" s="8"/>
      <c r="AC109" s="8"/>
      <c r="AD109" s="8"/>
      <c r="AE109" s="8"/>
    </row>
    <row r="110" spans="1:31" x14ac:dyDescent="0.25">
      <c r="A110" s="78"/>
      <c r="B110" s="78"/>
      <c r="C110" s="74"/>
      <c r="D110" s="74"/>
      <c r="E110" s="75"/>
      <c r="F110" s="73"/>
      <c r="G110" s="76"/>
      <c r="H110" s="73"/>
      <c r="I110" s="77"/>
      <c r="J110" s="73"/>
      <c r="X110" s="8"/>
      <c r="Y110" s="8"/>
      <c r="Z110" s="8"/>
      <c r="AA110" s="8"/>
      <c r="AB110" s="8"/>
      <c r="AC110" s="8"/>
      <c r="AD110" s="8"/>
      <c r="AE110" s="8"/>
    </row>
    <row r="111" spans="1:31" ht="149.25" customHeight="1" x14ac:dyDescent="0.25">
      <c r="A111" s="78"/>
      <c r="B111" s="123" t="s">
        <v>101</v>
      </c>
      <c r="C111" s="74" t="str">
        <f>CONCATENATE("Avg. Price/Lb ",TEXT(H106,"$0.00"), " Down ",TEXT(I106,"0.0%")," vs. PY")</f>
        <v>Avg. Price/Lb $4.35 Down -1.7% vs. PY</v>
      </c>
      <c r="D111" s="74"/>
      <c r="E111" s="75"/>
      <c r="F111" s="73"/>
      <c r="G111" s="76"/>
      <c r="H111" s="73"/>
      <c r="I111" s="77"/>
      <c r="J111" s="73"/>
      <c r="X111" s="8"/>
      <c r="Y111" s="8"/>
      <c r="Z111" s="8"/>
      <c r="AA111" s="8"/>
      <c r="AB111" s="8"/>
      <c r="AC111" s="8"/>
      <c r="AD111" s="8"/>
      <c r="AE111" s="8"/>
    </row>
    <row r="112" spans="1:31" x14ac:dyDescent="0.25">
      <c r="A112" s="78"/>
      <c r="B112" s="123"/>
      <c r="C112" s="74"/>
      <c r="D112" s="74"/>
      <c r="E112" s="75"/>
      <c r="F112" s="73"/>
      <c r="G112" s="76"/>
      <c r="H112" s="73"/>
      <c r="I112" s="77"/>
      <c r="J112" s="73"/>
      <c r="X112" s="8"/>
      <c r="Y112" s="8"/>
      <c r="Z112" s="8"/>
      <c r="AA112" s="8"/>
      <c r="AB112" s="8"/>
      <c r="AC112" s="8"/>
      <c r="AD112" s="8"/>
      <c r="AE112" s="8"/>
    </row>
    <row r="113" spans="1:31" x14ac:dyDescent="0.25">
      <c r="A113" s="78"/>
      <c r="B113" s="123"/>
      <c r="C113" s="74"/>
      <c r="D113" s="74"/>
      <c r="E113" s="75"/>
      <c r="F113" s="73"/>
      <c r="G113" s="76"/>
      <c r="H113" s="73"/>
      <c r="I113" s="77"/>
      <c r="J113" s="73"/>
      <c r="X113" s="8"/>
      <c r="Y113" s="8"/>
      <c r="Z113" s="8"/>
      <c r="AA113" s="8"/>
      <c r="AB113" s="8"/>
      <c r="AC113" s="8"/>
      <c r="AD113" s="8"/>
      <c r="AE113" s="8"/>
    </row>
    <row r="114" spans="1:31" x14ac:dyDescent="0.25">
      <c r="A114" s="78"/>
      <c r="B114" s="123"/>
      <c r="C114" s="74"/>
      <c r="D114" s="74"/>
      <c r="E114" s="75"/>
      <c r="F114" s="73"/>
      <c r="G114" s="76"/>
      <c r="H114" s="73"/>
      <c r="I114" s="77"/>
      <c r="J114" s="73"/>
      <c r="X114" s="8"/>
      <c r="Y114" s="8"/>
      <c r="Z114" s="8"/>
      <c r="AA114" s="8"/>
      <c r="AB114" s="8"/>
      <c r="AC114" s="8"/>
      <c r="AD114" s="8"/>
      <c r="AE114" s="8"/>
    </row>
    <row r="115" spans="1:31" x14ac:dyDescent="0.25">
      <c r="A115" s="78"/>
      <c r="B115" s="123"/>
      <c r="C115" s="78"/>
      <c r="D115" s="78"/>
      <c r="E115" s="78"/>
      <c r="F115" s="78"/>
      <c r="G115" s="78"/>
      <c r="H115" s="78"/>
      <c r="I115" s="78"/>
      <c r="J115" s="78"/>
      <c r="X115" s="8"/>
      <c r="Y115" s="8"/>
      <c r="Z115" s="8"/>
      <c r="AA115" s="8"/>
      <c r="AB115" s="8"/>
      <c r="AC115" s="8"/>
      <c r="AD115" s="8"/>
      <c r="AE115" s="8"/>
    </row>
    <row r="116" spans="1:31" x14ac:dyDescent="0.25">
      <c r="X116" s="8"/>
      <c r="Y116" s="8"/>
      <c r="Z116" s="8"/>
      <c r="AA116" s="8"/>
      <c r="AB116" s="8"/>
      <c r="AC116" s="8"/>
      <c r="AD116" s="8"/>
      <c r="AE116" s="8"/>
    </row>
    <row r="117" spans="1:31" x14ac:dyDescent="0.25">
      <c r="X117" s="8"/>
      <c r="Y117" s="8"/>
      <c r="Z117" s="8"/>
      <c r="AA117" s="8"/>
      <c r="AB117" s="8"/>
      <c r="AC117" s="8"/>
      <c r="AD117" s="8"/>
      <c r="AE117" s="8"/>
    </row>
    <row r="118" spans="1:31" x14ac:dyDescent="0.25">
      <c r="X118" s="8"/>
      <c r="Y118" s="8"/>
      <c r="Z118" s="8"/>
      <c r="AA118" s="8"/>
      <c r="AB118" s="8"/>
      <c r="AC118" s="8"/>
      <c r="AD118" s="8"/>
      <c r="AE118" s="8"/>
    </row>
    <row r="119" spans="1:31" x14ac:dyDescent="0.25">
      <c r="X119" s="8"/>
      <c r="Y119" s="8"/>
      <c r="Z119" s="8"/>
      <c r="AA119" s="8"/>
      <c r="AB119" s="8"/>
      <c r="AC119" s="8"/>
      <c r="AD119" s="8"/>
      <c r="AE119" s="8"/>
    </row>
    <row r="121" spans="1:31" x14ac:dyDescent="0.25">
      <c r="M121" s="8"/>
      <c r="N121" s="8"/>
      <c r="O121" s="8"/>
      <c r="P121" s="8"/>
    </row>
    <row r="122" spans="1:31" x14ac:dyDescent="0.25">
      <c r="M122" s="8"/>
      <c r="N122" s="8"/>
      <c r="O122" s="8"/>
      <c r="P122" s="8"/>
      <c r="Q122" s="8"/>
      <c r="R122" s="8"/>
      <c r="S122" s="8"/>
      <c r="T122" s="8"/>
    </row>
    <row r="123" spans="1:31" ht="15.75" customHeight="1" x14ac:dyDescent="0.25">
      <c r="F123" s="8"/>
      <c r="N123" s="8"/>
      <c r="O123" s="8"/>
      <c r="P123" s="8"/>
      <c r="Q123" s="8"/>
      <c r="R123" s="8"/>
      <c r="S123" s="8"/>
      <c r="T123" s="8"/>
    </row>
    <row r="124" spans="1:31" x14ac:dyDescent="0.25">
      <c r="F124" s="8"/>
      <c r="N124" s="8"/>
      <c r="O124" s="8"/>
      <c r="P124" s="8"/>
      <c r="Q124" s="8"/>
      <c r="R124" s="8"/>
      <c r="S124" s="8"/>
      <c r="T124" s="8"/>
    </row>
    <row r="125" spans="1:31" x14ac:dyDescent="0.25">
      <c r="F125" s="8"/>
      <c r="N125" s="8"/>
      <c r="O125" s="8"/>
      <c r="P125" s="8"/>
      <c r="Q125" s="8"/>
      <c r="R125" s="8"/>
      <c r="S125" s="8"/>
      <c r="T125" s="8"/>
    </row>
    <row r="126" spans="1:31" x14ac:dyDescent="0.25">
      <c r="F126" s="8"/>
      <c r="N126" s="8"/>
      <c r="O126" s="8"/>
      <c r="P126" s="8"/>
      <c r="Q126" s="8"/>
      <c r="R126" s="8"/>
      <c r="S126" s="8"/>
      <c r="T126" s="8"/>
    </row>
    <row r="127" spans="1:31" x14ac:dyDescent="0.25">
      <c r="A127" s="34">
        <v>7</v>
      </c>
      <c r="B127" s="100" t="s">
        <v>0</v>
      </c>
      <c r="C127" s="102" t="s">
        <v>4</v>
      </c>
      <c r="D127" s="1" t="s">
        <v>1</v>
      </c>
      <c r="E127" s="106" t="s">
        <v>2</v>
      </c>
      <c r="F127" s="106"/>
      <c r="G127" s="106"/>
      <c r="H127" s="106"/>
      <c r="N127" s="8"/>
      <c r="O127" s="8"/>
      <c r="P127" s="8"/>
      <c r="Q127" s="8"/>
      <c r="R127" s="8"/>
      <c r="S127" s="8"/>
      <c r="T127" s="8"/>
    </row>
    <row r="128" spans="1:31" ht="43.5" x14ac:dyDescent="0.25">
      <c r="B128" s="100"/>
      <c r="C128" s="102"/>
      <c r="D128" s="65" t="s">
        <v>98</v>
      </c>
      <c r="E128" s="66" t="s">
        <v>9</v>
      </c>
      <c r="F128" s="66" t="s">
        <v>5</v>
      </c>
      <c r="G128" s="66" t="s">
        <v>26</v>
      </c>
      <c r="H128" s="67" t="s">
        <v>27</v>
      </c>
      <c r="N128" s="8"/>
      <c r="O128" s="8"/>
      <c r="P128" s="8"/>
      <c r="Q128" s="8"/>
      <c r="R128" s="8"/>
      <c r="S128" s="8"/>
      <c r="T128" s="8"/>
    </row>
    <row r="129" spans="2:21" ht="15" customHeight="1" x14ac:dyDescent="0.25">
      <c r="B129" s="101" t="s">
        <v>6</v>
      </c>
      <c r="C129" s="101" t="s">
        <v>7</v>
      </c>
      <c r="D129" s="13" t="s">
        <v>99</v>
      </c>
      <c r="E129" s="68">
        <v>103797020</v>
      </c>
      <c r="F129" s="69">
        <v>0.247</v>
      </c>
      <c r="G129" s="70">
        <v>4.22</v>
      </c>
      <c r="H129" s="85">
        <v>2.9000000000000001E-2</v>
      </c>
      <c r="N129" s="8"/>
      <c r="O129" s="8"/>
      <c r="P129" s="8"/>
      <c r="Q129" s="8"/>
      <c r="R129" s="8"/>
      <c r="S129" s="8"/>
      <c r="T129" s="8"/>
    </row>
    <row r="130" spans="2:21" x14ac:dyDescent="0.25">
      <c r="B130" s="101"/>
      <c r="C130" s="101"/>
      <c r="D130" s="13" t="s">
        <v>100</v>
      </c>
      <c r="E130" s="68">
        <v>16315201</v>
      </c>
      <c r="F130" s="69">
        <v>0.37</v>
      </c>
      <c r="G130" s="70">
        <v>5.53</v>
      </c>
      <c r="H130" s="85">
        <v>6.3E-2</v>
      </c>
      <c r="N130" s="8"/>
      <c r="O130" s="8"/>
      <c r="P130" s="8"/>
      <c r="Q130" s="8"/>
      <c r="R130" s="8"/>
      <c r="S130" s="8"/>
      <c r="T130" s="8"/>
    </row>
    <row r="131" spans="2:21" x14ac:dyDescent="0.25">
      <c r="F131" s="8"/>
      <c r="N131" s="8"/>
      <c r="O131" s="8"/>
      <c r="P131" s="8"/>
      <c r="Q131" s="8"/>
      <c r="R131" s="8"/>
      <c r="S131" s="8"/>
      <c r="T131" s="8"/>
    </row>
    <row r="132" spans="2:21" x14ac:dyDescent="0.25">
      <c r="D132" t="s">
        <v>99</v>
      </c>
      <c r="E132" s="56">
        <f>E129/1000000</f>
        <v>103.79702</v>
      </c>
      <c r="F132" s="8"/>
      <c r="N132" s="8"/>
      <c r="O132" s="8"/>
      <c r="P132" s="8"/>
      <c r="Q132" s="8"/>
      <c r="R132" s="8"/>
      <c r="S132" s="8"/>
      <c r="T132" s="8"/>
    </row>
    <row r="133" spans="2:21" x14ac:dyDescent="0.25">
      <c r="D133" t="s">
        <v>100</v>
      </c>
      <c r="E133" s="56">
        <f>E130/1000000</f>
        <v>16.315200999999998</v>
      </c>
      <c r="F133" s="8"/>
      <c r="N133" s="8"/>
      <c r="O133" s="8"/>
      <c r="P133" s="8"/>
      <c r="Q133" s="8"/>
      <c r="R133" s="8"/>
      <c r="S133" s="8"/>
      <c r="T133" s="8"/>
    </row>
    <row r="134" spans="2:21" x14ac:dyDescent="0.25">
      <c r="F134" s="8"/>
      <c r="N134" s="8"/>
      <c r="O134" s="8"/>
      <c r="P134" s="8"/>
      <c r="Q134" s="8"/>
      <c r="R134" s="8"/>
      <c r="S134" s="8"/>
      <c r="T134" s="8"/>
    </row>
    <row r="135" spans="2:21" x14ac:dyDescent="0.25">
      <c r="D135" t="s">
        <v>100</v>
      </c>
      <c r="E135" s="64">
        <f>F130</f>
        <v>0.37</v>
      </c>
      <c r="F135" s="8"/>
      <c r="H135" s="86">
        <f>H130</f>
        <v>6.3E-2</v>
      </c>
      <c r="N135" s="8"/>
      <c r="O135" s="8"/>
      <c r="P135" s="8"/>
      <c r="Q135" s="8"/>
      <c r="R135" s="8"/>
      <c r="S135" s="8"/>
      <c r="T135" s="8"/>
    </row>
    <row r="136" spans="2:21" x14ac:dyDescent="0.25">
      <c r="D136" t="s">
        <v>99</v>
      </c>
      <c r="E136" s="64">
        <f>F129</f>
        <v>0.247</v>
      </c>
      <c r="F136" s="8"/>
      <c r="H136" s="86">
        <f>H129</f>
        <v>2.9000000000000001E-2</v>
      </c>
      <c r="N136" s="8"/>
      <c r="O136" s="8"/>
      <c r="P136" s="8"/>
      <c r="Q136" s="8"/>
      <c r="R136" s="8"/>
      <c r="S136" s="8"/>
      <c r="T136" s="8"/>
    </row>
    <row r="137" spans="2:21" x14ac:dyDescent="0.25">
      <c r="F137" s="8"/>
      <c r="N137" s="8"/>
      <c r="O137" s="8"/>
      <c r="P137" s="8"/>
      <c r="Q137" s="8"/>
      <c r="R137" s="8"/>
      <c r="S137" s="8"/>
      <c r="T137" s="8"/>
    </row>
    <row r="138" spans="2:21" x14ac:dyDescent="0.25">
      <c r="D138" t="str">
        <f>CONCATENATE("Organic                                        ",TEXT(G130,"$#,##0.00")," Avg. Price/Lb.                      ", TEXT(H130,"+0.0%")," vs. prior year")</f>
        <v>Organic                                        $5.53 Avg. Price/Lb.                      +6.3% vs. prior year</v>
      </c>
      <c r="F138" s="8"/>
      <c r="N138" s="8"/>
      <c r="O138" s="8"/>
      <c r="P138" s="8"/>
      <c r="Q138" s="8"/>
      <c r="R138" s="8"/>
      <c r="S138" s="8"/>
      <c r="T138" s="8"/>
    </row>
    <row r="139" spans="2:21" x14ac:dyDescent="0.25">
      <c r="D139" t="str">
        <f>CONCATENATE("Conventional                                    ",TEXT(G129,"$#,##0.00"),"  Avg. Price/Lb.                  ", TEXT(H129,"+0.0%")," vs. prior year")</f>
        <v>Conventional                                    $4.22  Avg. Price/Lb.                  +2.9% vs. prior year</v>
      </c>
      <c r="F139" s="8"/>
      <c r="N139" s="8"/>
      <c r="O139" s="8"/>
      <c r="P139" s="8"/>
      <c r="Q139" s="8"/>
      <c r="R139" s="8"/>
      <c r="S139" s="8"/>
      <c r="T139" s="8"/>
    </row>
    <row r="140" spans="2:21" x14ac:dyDescent="0.25">
      <c r="F140" s="8"/>
    </row>
    <row r="141" spans="2:21" x14ac:dyDescent="0.25">
      <c r="F141" s="8"/>
    </row>
    <row r="142" spans="2:21" x14ac:dyDescent="0.25">
      <c r="F142" s="8"/>
    </row>
    <row r="143" spans="2:21" x14ac:dyDescent="0.25">
      <c r="F143" s="8"/>
      <c r="G143" s="8"/>
      <c r="H143" s="8"/>
      <c r="I143" s="8"/>
      <c r="J143" s="8"/>
      <c r="K143" s="8"/>
      <c r="L143" s="8"/>
      <c r="N143" s="8"/>
      <c r="O143" s="8"/>
      <c r="P143" s="8"/>
      <c r="Q143" s="8"/>
      <c r="R143" s="8"/>
      <c r="S143" s="8"/>
      <c r="T143" s="8"/>
      <c r="U143" s="8"/>
    </row>
    <row r="144" spans="2:21" x14ac:dyDescent="0.25">
      <c r="F144" s="8"/>
      <c r="G144" s="8"/>
      <c r="H144" s="8"/>
      <c r="I144" s="8"/>
      <c r="J144" s="8"/>
      <c r="K144" s="8"/>
      <c r="L144" s="8"/>
      <c r="N144" s="8"/>
      <c r="O144" s="8"/>
      <c r="P144" s="8"/>
      <c r="Q144" s="8"/>
      <c r="R144" s="8"/>
      <c r="S144" s="8"/>
      <c r="T144" s="8"/>
      <c r="U144" s="8"/>
    </row>
    <row r="145" spans="1:21" x14ac:dyDescent="0.25">
      <c r="A145" s="34">
        <v>8</v>
      </c>
      <c r="B145" s="120" t="s">
        <v>0</v>
      </c>
      <c r="C145" s="121" t="s">
        <v>4</v>
      </c>
      <c r="D145" s="57" t="s">
        <v>1</v>
      </c>
      <c r="E145" s="124" t="s">
        <v>2</v>
      </c>
      <c r="F145" s="124"/>
      <c r="G145" s="8"/>
      <c r="H145" s="8"/>
      <c r="I145" s="8"/>
      <c r="J145" s="8"/>
      <c r="K145" s="8"/>
      <c r="L145" s="8"/>
      <c r="N145" s="8"/>
      <c r="O145" s="8"/>
      <c r="P145" s="8"/>
      <c r="Q145" s="8"/>
      <c r="R145" s="8"/>
      <c r="S145" s="8"/>
      <c r="T145" s="8"/>
      <c r="U145" s="8"/>
    </row>
    <row r="146" spans="1:21" ht="33" x14ac:dyDescent="0.25">
      <c r="B146" s="120"/>
      <c r="C146" s="121"/>
      <c r="D146" s="58" t="s">
        <v>33</v>
      </c>
      <c r="E146" s="59" t="s">
        <v>9</v>
      </c>
      <c r="F146" s="60" t="s">
        <v>5</v>
      </c>
      <c r="G146" s="8"/>
      <c r="H146" s="8"/>
      <c r="I146" s="8"/>
      <c r="J146" s="8"/>
      <c r="K146" s="8"/>
      <c r="L146" s="8"/>
      <c r="N146" s="8"/>
      <c r="O146" s="8"/>
      <c r="P146" s="8"/>
      <c r="Q146" s="8"/>
      <c r="R146" s="8"/>
      <c r="S146" s="8"/>
      <c r="T146" s="8"/>
      <c r="U146" s="8"/>
    </row>
    <row r="147" spans="1:21" x14ac:dyDescent="0.25">
      <c r="B147" s="122" t="s">
        <v>6</v>
      </c>
      <c r="C147" s="122" t="s">
        <v>7</v>
      </c>
      <c r="D147" s="61" t="s">
        <v>34</v>
      </c>
      <c r="E147" s="62">
        <v>53990664</v>
      </c>
      <c r="F147" s="63">
        <v>0.24099999999999999</v>
      </c>
      <c r="G147" s="8"/>
      <c r="H147" s="8"/>
      <c r="I147" s="8"/>
      <c r="J147" s="8"/>
      <c r="K147" s="8"/>
      <c r="L147" s="8"/>
      <c r="N147" s="8"/>
      <c r="O147" s="8"/>
      <c r="P147" s="8"/>
      <c r="Q147" s="8"/>
      <c r="R147" s="8"/>
      <c r="S147" s="8"/>
      <c r="T147" s="8"/>
      <c r="U147" s="8"/>
    </row>
    <row r="148" spans="1:21" x14ac:dyDescent="0.25">
      <c r="B148" s="122"/>
      <c r="C148" s="122"/>
      <c r="D148" s="61" t="s">
        <v>35</v>
      </c>
      <c r="E148" s="62">
        <v>66121556</v>
      </c>
      <c r="F148" s="63">
        <v>0.28100000000000003</v>
      </c>
      <c r="G148" s="8"/>
      <c r="H148" s="8"/>
      <c r="I148" s="8"/>
      <c r="J148" s="8"/>
      <c r="K148" s="8"/>
      <c r="L148" s="8"/>
      <c r="N148" s="8"/>
      <c r="O148" s="8"/>
      <c r="P148" s="8"/>
      <c r="Q148" s="8"/>
      <c r="R148" s="8"/>
      <c r="S148" s="8"/>
      <c r="T148" s="8"/>
      <c r="U148" s="8"/>
    </row>
    <row r="149" spans="1:21" x14ac:dyDescent="0.25">
      <c r="B149" s="5"/>
      <c r="C149" s="5"/>
      <c r="D149" s="9"/>
      <c r="F149" s="8"/>
      <c r="G149" s="8"/>
      <c r="H149" s="8"/>
      <c r="I149" s="8"/>
      <c r="J149" s="8"/>
      <c r="K149" s="8"/>
      <c r="L149" s="8"/>
      <c r="N149" s="8"/>
      <c r="O149" s="8"/>
      <c r="P149" s="8"/>
      <c r="Q149" s="8"/>
      <c r="R149" s="8"/>
      <c r="S149" s="8"/>
      <c r="T149" s="8"/>
      <c r="U149" s="8"/>
    </row>
    <row r="150" spans="1:21" x14ac:dyDescent="0.25">
      <c r="D150" t="s">
        <v>34</v>
      </c>
      <c r="E150" s="56">
        <f>E147/1000000</f>
        <v>53.990664000000002</v>
      </c>
      <c r="F150" s="8"/>
      <c r="G150" s="8"/>
      <c r="H150" s="8"/>
      <c r="I150" s="8"/>
      <c r="J150" s="8"/>
      <c r="K150" s="8"/>
      <c r="L150" s="8"/>
      <c r="N150" s="8"/>
      <c r="O150" s="8"/>
      <c r="P150" s="8"/>
      <c r="Q150" s="8"/>
      <c r="R150" s="8"/>
      <c r="S150" s="8"/>
      <c r="T150" s="8"/>
      <c r="U150" s="8"/>
    </row>
    <row r="151" spans="1:21" x14ac:dyDescent="0.25">
      <c r="D151" t="s">
        <v>35</v>
      </c>
      <c r="E151" s="56">
        <f>E148/1000000</f>
        <v>66.121555999999998</v>
      </c>
      <c r="F151" s="8"/>
      <c r="G151" s="8"/>
      <c r="H151" s="8"/>
      <c r="I151" s="8"/>
      <c r="J151" s="8"/>
      <c r="K151" s="8"/>
      <c r="L151" s="8"/>
      <c r="N151" s="8"/>
      <c r="O151" s="8"/>
      <c r="P151" s="8"/>
      <c r="Q151" s="8"/>
      <c r="R151" s="8"/>
      <c r="S151" s="8"/>
      <c r="T151" s="8"/>
      <c r="U151" s="8"/>
    </row>
    <row r="152" spans="1:21" x14ac:dyDescent="0.25">
      <c r="F152" s="8"/>
      <c r="G152" s="8"/>
      <c r="H152" s="8"/>
      <c r="I152" s="8"/>
      <c r="J152" s="8"/>
      <c r="K152" s="8"/>
      <c r="L152" s="8"/>
      <c r="N152" s="8"/>
      <c r="O152" s="8"/>
      <c r="P152" s="8"/>
      <c r="Q152" s="8"/>
      <c r="R152" s="8"/>
      <c r="S152" s="8"/>
      <c r="T152" s="8"/>
      <c r="U152" s="8"/>
    </row>
    <row r="153" spans="1:21" x14ac:dyDescent="0.25">
      <c r="D153" t="s">
        <v>35</v>
      </c>
      <c r="E153" s="64">
        <f>F148</f>
        <v>0.28100000000000003</v>
      </c>
      <c r="F153" s="8"/>
      <c r="G153" s="8"/>
      <c r="H153" s="8"/>
      <c r="I153" s="8"/>
      <c r="J153" s="8"/>
      <c r="K153" s="8"/>
      <c r="L153" s="8"/>
      <c r="N153" s="8"/>
      <c r="O153" s="8"/>
      <c r="P153" s="8"/>
      <c r="Q153" s="8"/>
      <c r="R153" s="8"/>
      <c r="S153" s="8"/>
      <c r="T153" s="8"/>
      <c r="U153" s="8"/>
    </row>
    <row r="154" spans="1:21" x14ac:dyDescent="0.25">
      <c r="D154" t="s">
        <v>34</v>
      </c>
      <c r="E154" s="64">
        <f>F147</f>
        <v>0.24099999999999999</v>
      </c>
      <c r="F154" s="8"/>
      <c r="G154" s="8"/>
      <c r="H154" s="8"/>
      <c r="I154" s="8"/>
      <c r="J154" s="8"/>
      <c r="K154" s="8"/>
      <c r="L154" s="8"/>
      <c r="N154" s="8"/>
      <c r="O154" s="8"/>
      <c r="P154" s="8"/>
      <c r="Q154" s="8"/>
      <c r="R154" s="8"/>
      <c r="S154" s="8"/>
      <c r="T154" s="8"/>
      <c r="U154" s="8"/>
    </row>
    <row r="155" spans="1:21" x14ac:dyDescent="0.25">
      <c r="F155" s="8"/>
      <c r="G155" s="8"/>
      <c r="H155" s="8"/>
      <c r="I155" s="8"/>
      <c r="J155" s="8"/>
      <c r="K155" s="8"/>
      <c r="L155" s="8"/>
      <c r="N155" s="8"/>
      <c r="O155" s="8"/>
      <c r="P155" s="8"/>
      <c r="Q155" s="8"/>
      <c r="R155" s="8"/>
      <c r="S155" s="8"/>
      <c r="T155" s="8"/>
      <c r="U155" s="8"/>
    </row>
    <row r="156" spans="1:21" x14ac:dyDescent="0.25">
      <c r="F156" s="8"/>
      <c r="G156" s="8"/>
      <c r="H156" s="8"/>
      <c r="I156" s="8"/>
      <c r="J156" s="8"/>
      <c r="K156" s="8"/>
      <c r="L156" s="8"/>
      <c r="N156" s="8"/>
      <c r="O156" s="8"/>
      <c r="P156" s="8"/>
      <c r="Q156" s="8"/>
      <c r="R156" s="8"/>
      <c r="S156" s="8"/>
      <c r="T156" s="8"/>
      <c r="U156" s="8"/>
    </row>
    <row r="157" spans="1:21" x14ac:dyDescent="0.25">
      <c r="F157" s="8"/>
      <c r="G157" s="8"/>
      <c r="H157" s="8"/>
      <c r="I157" s="8"/>
      <c r="J157" s="8"/>
      <c r="K157" s="8"/>
      <c r="L157" s="8"/>
      <c r="N157" s="8"/>
      <c r="O157" s="8"/>
      <c r="P157" s="8"/>
      <c r="Q157" s="8"/>
      <c r="R157" s="8"/>
      <c r="S157" s="8"/>
      <c r="T157" s="8"/>
      <c r="U157" s="8"/>
    </row>
    <row r="158" spans="1:21" x14ac:dyDescent="0.25">
      <c r="F158" s="8"/>
      <c r="G158" s="8"/>
      <c r="H158" s="8"/>
      <c r="I158" s="8"/>
      <c r="J158" s="8"/>
      <c r="K158" s="8"/>
      <c r="L158" s="8"/>
      <c r="N158" s="8"/>
      <c r="O158" s="8"/>
      <c r="P158" s="8"/>
      <c r="Q158" s="8"/>
      <c r="R158" s="8"/>
      <c r="S158" s="8"/>
      <c r="T158" s="8"/>
      <c r="U158" s="8"/>
    </row>
    <row r="159" spans="1:21" x14ac:dyDescent="0.25">
      <c r="F159" s="8"/>
      <c r="G159" s="8"/>
      <c r="H159" s="8"/>
      <c r="I159" s="8"/>
      <c r="J159" s="8"/>
      <c r="K159" s="8"/>
      <c r="L159" s="8"/>
      <c r="N159" s="8"/>
      <c r="O159" s="8"/>
      <c r="P159" s="8"/>
      <c r="Q159" s="8"/>
      <c r="R159" s="8"/>
      <c r="S159" s="8"/>
      <c r="T159" s="8"/>
      <c r="U159" s="8"/>
    </row>
    <row r="160" spans="1:21" x14ac:dyDescent="0.25">
      <c r="F160" s="8"/>
      <c r="G160" s="8"/>
      <c r="H160" s="8"/>
      <c r="I160" s="8"/>
      <c r="J160" s="8"/>
      <c r="K160" s="8"/>
      <c r="L160" s="8"/>
      <c r="N160" s="8"/>
      <c r="O160" s="8"/>
      <c r="P160" s="8"/>
      <c r="Q160" s="8"/>
      <c r="R160" s="8"/>
      <c r="S160" s="8"/>
      <c r="T160" s="8"/>
      <c r="U160" s="8"/>
    </row>
    <row r="161" spans="1:44" x14ac:dyDescent="0.25">
      <c r="F161" s="8"/>
      <c r="G161" s="8"/>
      <c r="H161" s="8"/>
      <c r="I161" s="8"/>
      <c r="J161" s="8"/>
      <c r="K161" s="8"/>
      <c r="L161" s="8"/>
      <c r="N161" s="8"/>
      <c r="O161" s="8"/>
      <c r="P161" s="8"/>
      <c r="Q161" s="8"/>
      <c r="R161" s="8"/>
      <c r="S161" s="8"/>
      <c r="T161" s="8"/>
      <c r="U161" s="8"/>
    </row>
    <row r="162" spans="1:44" x14ac:dyDescent="0.25">
      <c r="F162" s="8"/>
      <c r="G162" s="8"/>
      <c r="H162" s="8"/>
      <c r="I162" s="8"/>
      <c r="J162" s="8"/>
      <c r="K162" s="8"/>
      <c r="L162" s="8"/>
      <c r="N162" s="8"/>
      <c r="O162" s="8"/>
      <c r="P162" s="8"/>
      <c r="Q162" s="8"/>
      <c r="R162" s="8"/>
      <c r="S162" s="8"/>
      <c r="T162" s="8"/>
      <c r="U162" s="8"/>
    </row>
    <row r="163" spans="1:44" x14ac:dyDescent="0.25">
      <c r="F163" s="8"/>
      <c r="G163" s="8"/>
      <c r="H163" s="8"/>
      <c r="I163" s="8"/>
      <c r="J163" s="8"/>
      <c r="K163" s="8"/>
      <c r="L163" s="8"/>
      <c r="N163" s="8"/>
      <c r="O163" s="8"/>
      <c r="P163" s="8"/>
      <c r="Q163" s="8"/>
      <c r="R163" s="8"/>
      <c r="S163" s="8"/>
      <c r="T163" s="8"/>
      <c r="U163" s="8"/>
    </row>
    <row r="164" spans="1:44" x14ac:dyDescent="0.25">
      <c r="F164" s="8"/>
      <c r="G164" s="8"/>
      <c r="H164" s="8"/>
      <c r="I164" s="8"/>
      <c r="J164" s="8"/>
      <c r="K164" s="8"/>
      <c r="L164" s="8"/>
      <c r="N164" s="8"/>
      <c r="O164" s="8"/>
      <c r="P164" s="8"/>
      <c r="Q164" s="8"/>
      <c r="R164" s="8"/>
      <c r="S164" s="8"/>
      <c r="T164" s="8"/>
      <c r="U164" s="8"/>
    </row>
    <row r="165" spans="1:44" x14ac:dyDescent="0.25">
      <c r="A165" s="34">
        <v>9</v>
      </c>
      <c r="B165" s="14" t="s">
        <v>4</v>
      </c>
      <c r="C165" s="50" t="s">
        <v>7</v>
      </c>
      <c r="D165" s="51"/>
      <c r="F165" s="8"/>
      <c r="G165" s="8"/>
      <c r="H165" s="8"/>
      <c r="I165" s="8"/>
      <c r="J165" s="8"/>
      <c r="K165" s="8"/>
      <c r="L165" s="8"/>
      <c r="N165" s="8"/>
      <c r="O165" s="8"/>
      <c r="P165" s="8"/>
      <c r="Q165" s="8"/>
      <c r="R165" s="8"/>
      <c r="S165" s="8"/>
      <c r="T165" s="8"/>
      <c r="U165" s="8"/>
    </row>
    <row r="166" spans="1:44" ht="15.75" customHeight="1" x14ac:dyDescent="0.25">
      <c r="A166" s="113"/>
      <c r="B166" s="90" t="s">
        <v>1</v>
      </c>
      <c r="C166" s="91" t="s">
        <v>2</v>
      </c>
      <c r="D166" s="92"/>
      <c r="F166" s="8"/>
      <c r="G166" s="8"/>
      <c r="H166" s="8"/>
      <c r="I166" s="8"/>
      <c r="J166" s="8"/>
      <c r="K166" s="8"/>
      <c r="L166" s="8"/>
      <c r="N166" s="8"/>
      <c r="O166" s="8"/>
      <c r="P166" s="8"/>
      <c r="Q166" s="8"/>
      <c r="R166" s="8"/>
      <c r="S166" s="8"/>
      <c r="T166" s="8"/>
      <c r="U166" s="8"/>
      <c r="AJ166" s="114" t="s">
        <v>82</v>
      </c>
      <c r="AK166" s="115"/>
      <c r="AL166" s="115"/>
      <c r="AM166" s="116"/>
      <c r="AN166" s="8"/>
      <c r="AO166" s="117" t="s">
        <v>83</v>
      </c>
      <c r="AP166" s="118"/>
      <c r="AQ166" s="118"/>
      <c r="AR166" s="119"/>
    </row>
    <row r="167" spans="1:44" x14ac:dyDescent="0.25">
      <c r="A167" s="113"/>
      <c r="B167" s="88" t="s">
        <v>0</v>
      </c>
      <c r="C167" s="15" t="s">
        <v>9</v>
      </c>
      <c r="D167" s="15" t="s">
        <v>5</v>
      </c>
      <c r="AJ167" s="17"/>
      <c r="AK167" s="22" t="s">
        <v>80</v>
      </c>
      <c r="AL167" s="22" t="s">
        <v>81</v>
      </c>
      <c r="AM167" s="23" t="s">
        <v>31</v>
      </c>
      <c r="AN167" s="16"/>
      <c r="AO167" s="17"/>
      <c r="AP167" s="22" t="s">
        <v>80</v>
      </c>
      <c r="AQ167" s="22" t="s">
        <v>81</v>
      </c>
      <c r="AR167" s="23" t="s">
        <v>31</v>
      </c>
    </row>
    <row r="168" spans="1:44" x14ac:dyDescent="0.25">
      <c r="A168" s="113"/>
      <c r="B168" s="89" t="s">
        <v>180</v>
      </c>
      <c r="C168" s="37">
        <v>2103740</v>
      </c>
      <c r="D168" s="35">
        <v>0.46899999999999997</v>
      </c>
      <c r="AJ168" s="18">
        <v>1</v>
      </c>
      <c r="AK168" s="19" t="str">
        <f>VLOOKUP(B168,Sheet1!$B$4:$C$62,2,0)</f>
        <v>Portland</v>
      </c>
      <c r="AL168" s="20">
        <f>C168</f>
        <v>2103740</v>
      </c>
      <c r="AM168" s="21">
        <f t="shared" ref="AL168:AM172" si="2">D168</f>
        <v>0.46899999999999997</v>
      </c>
      <c r="AN168" s="8"/>
      <c r="AO168" s="18">
        <v>46</v>
      </c>
      <c r="AP168" s="19" t="str">
        <f>VLOOKUP(B222,Sheet1!$B$4:$C$62,2,0)</f>
        <v>Providence</v>
      </c>
      <c r="AQ168" s="20">
        <f t="shared" ref="AQ168:AR172" si="3">C222</f>
        <v>418637</v>
      </c>
      <c r="AR168" s="21">
        <f t="shared" si="3"/>
        <v>0.17100000000000001</v>
      </c>
    </row>
    <row r="169" spans="1:44" x14ac:dyDescent="0.25">
      <c r="A169" s="113"/>
      <c r="B169" s="89" t="s">
        <v>163</v>
      </c>
      <c r="C169" s="37">
        <v>5875267</v>
      </c>
      <c r="D169" s="35">
        <v>0.42699999999999999</v>
      </c>
      <c r="AJ169" s="24">
        <v>2</v>
      </c>
      <c r="AK169" s="19" t="str">
        <f>VLOOKUP(B169,Sheet1!$B$4:$C$62,2,0)</f>
        <v>Los Angeles</v>
      </c>
      <c r="AL169" s="25">
        <f t="shared" si="2"/>
        <v>5875267</v>
      </c>
      <c r="AM169" s="26">
        <f t="shared" si="2"/>
        <v>0.42699999999999999</v>
      </c>
      <c r="AN169" s="8"/>
      <c r="AO169" s="24">
        <v>47</v>
      </c>
      <c r="AP169" s="19" t="str">
        <f>VLOOKUP(B223,Sheet1!$B$4:$C$62,2,0)</f>
        <v>Hartford/Springfield</v>
      </c>
      <c r="AQ169" s="20">
        <f t="shared" si="3"/>
        <v>1368096</v>
      </c>
      <c r="AR169" s="21">
        <f t="shared" si="3"/>
        <v>0.13400000000000001</v>
      </c>
    </row>
    <row r="170" spans="1:44" x14ac:dyDescent="0.25">
      <c r="A170" s="113"/>
      <c r="B170" s="89" t="s">
        <v>192</v>
      </c>
      <c r="C170" s="37">
        <v>1155181</v>
      </c>
      <c r="D170" s="35">
        <v>0.4</v>
      </c>
      <c r="AJ170" s="24">
        <v>3</v>
      </c>
      <c r="AK170" s="19" t="str">
        <f>VLOOKUP(B170,Sheet1!$B$4:$C$62,2,0)</f>
        <v>Richmond/Norfolk</v>
      </c>
      <c r="AL170" s="25">
        <f t="shared" si="2"/>
        <v>1155181</v>
      </c>
      <c r="AM170" s="26">
        <f t="shared" si="2"/>
        <v>0.4</v>
      </c>
      <c r="AN170" s="8"/>
      <c r="AO170" s="24">
        <v>48</v>
      </c>
      <c r="AP170" s="19" t="str">
        <f>VLOOKUP(B224,Sheet1!$B$4:$C$62,2,0)</f>
        <v>Orlando</v>
      </c>
      <c r="AQ170" s="20">
        <f t="shared" si="3"/>
        <v>1308629</v>
      </c>
      <c r="AR170" s="21">
        <f t="shared" si="3"/>
        <v>0.127</v>
      </c>
    </row>
    <row r="171" spans="1:44" x14ac:dyDescent="0.25">
      <c r="A171" s="113"/>
      <c r="B171" s="89" t="s">
        <v>179</v>
      </c>
      <c r="C171" s="37">
        <v>1877940</v>
      </c>
      <c r="D171" s="35">
        <v>0.35199999999999998</v>
      </c>
      <c r="AJ171" s="18">
        <v>4</v>
      </c>
      <c r="AK171" s="19" t="str">
        <f>VLOOKUP(B171,Sheet1!$B$4:$C$62,2,0)</f>
        <v>South Carolina</v>
      </c>
      <c r="AL171" s="20">
        <f t="shared" si="2"/>
        <v>1877940</v>
      </c>
      <c r="AM171" s="21">
        <f t="shared" si="2"/>
        <v>0.35199999999999998</v>
      </c>
      <c r="AN171" s="8"/>
      <c r="AO171" s="18">
        <v>49</v>
      </c>
      <c r="AP171" s="19" t="str">
        <f>VLOOKUP(B225,Sheet1!$B$4:$C$62,2,0)</f>
        <v>Tampa</v>
      </c>
      <c r="AQ171" s="20">
        <f t="shared" si="3"/>
        <v>1506973</v>
      </c>
      <c r="AR171" s="21">
        <f t="shared" si="3"/>
        <v>9.2999999999999999E-2</v>
      </c>
    </row>
    <row r="172" spans="1:44" x14ac:dyDescent="0.25">
      <c r="A172" s="113"/>
      <c r="B172" s="89" t="s">
        <v>210</v>
      </c>
      <c r="C172" s="37">
        <v>348969</v>
      </c>
      <c r="D172" s="35">
        <v>0.35199999999999998</v>
      </c>
      <c r="AJ172" s="18">
        <v>5</v>
      </c>
      <c r="AK172" s="19" t="str">
        <f>VLOOKUP(B172,Sheet1!$B$4:$C$62,2,0)</f>
        <v>Boise</v>
      </c>
      <c r="AL172" s="20">
        <f t="shared" si="2"/>
        <v>348969</v>
      </c>
      <c r="AM172" s="21">
        <f t="shared" si="2"/>
        <v>0.35199999999999998</v>
      </c>
      <c r="AN172" s="8"/>
      <c r="AO172" s="18">
        <v>50</v>
      </c>
      <c r="AP172" s="19" t="str">
        <f>VLOOKUP(B226,Sheet1!$B$4:$C$62,2,0)</f>
        <v>Jacksonville</v>
      </c>
      <c r="AQ172" s="20">
        <f t="shared" si="3"/>
        <v>671884</v>
      </c>
      <c r="AR172" s="21">
        <f t="shared" si="3"/>
        <v>0.08</v>
      </c>
    </row>
    <row r="173" spans="1:44" x14ac:dyDescent="0.25">
      <c r="A173" s="113"/>
      <c r="B173" s="89" t="s">
        <v>231</v>
      </c>
      <c r="C173" s="37">
        <v>15116607</v>
      </c>
      <c r="D173" s="35">
        <v>0.34200000000000003</v>
      </c>
    </row>
    <row r="174" spans="1:44" x14ac:dyDescent="0.25">
      <c r="A174" s="113"/>
      <c r="B174" s="89" t="s">
        <v>187</v>
      </c>
      <c r="C174" s="37">
        <v>1268404</v>
      </c>
      <c r="D174" s="35">
        <v>0.33900000000000002</v>
      </c>
    </row>
    <row r="175" spans="1:44" x14ac:dyDescent="0.25">
      <c r="A175" s="113"/>
      <c r="B175" s="89" t="s">
        <v>186</v>
      </c>
      <c r="C175" s="37">
        <v>1354236</v>
      </c>
      <c r="D175" s="35">
        <v>0.32300000000000001</v>
      </c>
    </row>
    <row r="176" spans="1:44" x14ac:dyDescent="0.25">
      <c r="B176" s="89" t="s">
        <v>177</v>
      </c>
      <c r="C176" s="37">
        <v>1960735</v>
      </c>
      <c r="D176" s="35">
        <v>0.31900000000000001</v>
      </c>
    </row>
    <row r="177" spans="2:4" x14ac:dyDescent="0.25">
      <c r="B177" s="89" t="s">
        <v>195</v>
      </c>
      <c r="C177" s="37">
        <v>958517</v>
      </c>
      <c r="D177" s="35">
        <v>0.317</v>
      </c>
    </row>
    <row r="178" spans="2:4" x14ac:dyDescent="0.25">
      <c r="B178" s="89" t="s">
        <v>200</v>
      </c>
      <c r="C178" s="37">
        <v>893974</v>
      </c>
      <c r="D178" s="35">
        <v>0.311</v>
      </c>
    </row>
    <row r="179" spans="2:4" x14ac:dyDescent="0.25">
      <c r="B179" s="89" t="s">
        <v>168</v>
      </c>
      <c r="C179" s="37">
        <v>3093663</v>
      </c>
      <c r="D179" s="35">
        <v>0.31</v>
      </c>
    </row>
    <row r="180" spans="2:4" x14ac:dyDescent="0.25">
      <c r="B180" s="89" t="s">
        <v>199</v>
      </c>
      <c r="C180" s="37">
        <v>861829</v>
      </c>
      <c r="D180" s="35">
        <v>0.31</v>
      </c>
    </row>
    <row r="181" spans="2:4" x14ac:dyDescent="0.25">
      <c r="B181" s="89" t="s">
        <v>233</v>
      </c>
      <c r="C181" s="37">
        <v>13781905</v>
      </c>
      <c r="D181" s="35">
        <v>0.30399999999999999</v>
      </c>
    </row>
    <row r="182" spans="2:4" x14ac:dyDescent="0.25">
      <c r="B182" s="89" t="s">
        <v>164</v>
      </c>
      <c r="C182" s="37">
        <v>3145227</v>
      </c>
      <c r="D182" s="35">
        <v>0.29599999999999999</v>
      </c>
    </row>
    <row r="183" spans="2:4" x14ac:dyDescent="0.25">
      <c r="B183" s="89" t="s">
        <v>197</v>
      </c>
      <c r="C183" s="37">
        <v>883095</v>
      </c>
      <c r="D183" s="35">
        <v>0.29499999999999998</v>
      </c>
    </row>
    <row r="184" spans="2:4" x14ac:dyDescent="0.25">
      <c r="B184" s="89" t="s">
        <v>175</v>
      </c>
      <c r="C184" s="37">
        <v>2181673</v>
      </c>
      <c r="D184" s="35">
        <v>0.29399999999999998</v>
      </c>
    </row>
    <row r="185" spans="2:4" x14ac:dyDescent="0.25">
      <c r="B185" s="89" t="s">
        <v>209</v>
      </c>
      <c r="C185" s="37">
        <v>352716</v>
      </c>
      <c r="D185" s="35">
        <v>0.28699999999999998</v>
      </c>
    </row>
    <row r="186" spans="2:4" x14ac:dyDescent="0.25">
      <c r="B186" s="89" t="s">
        <v>173</v>
      </c>
      <c r="C186" s="37">
        <v>2081730</v>
      </c>
      <c r="D186" s="35">
        <v>0.28399999999999997</v>
      </c>
    </row>
    <row r="187" spans="2:4" x14ac:dyDescent="0.25">
      <c r="B187" s="89" t="s">
        <v>198</v>
      </c>
      <c r="C187" s="37">
        <v>856168</v>
      </c>
      <c r="D187" s="35">
        <v>0.28100000000000003</v>
      </c>
    </row>
    <row r="188" spans="2:4" x14ac:dyDescent="0.25">
      <c r="B188" s="89" t="s">
        <v>165</v>
      </c>
      <c r="C188" s="37">
        <v>2848781</v>
      </c>
      <c r="D188" s="35">
        <v>0.27900000000000003</v>
      </c>
    </row>
    <row r="189" spans="2:4" x14ac:dyDescent="0.25">
      <c r="B189" s="89" t="s">
        <v>194</v>
      </c>
      <c r="C189" s="37">
        <v>946442</v>
      </c>
      <c r="D189" s="35">
        <v>0.27600000000000002</v>
      </c>
    </row>
    <row r="190" spans="2:4" x14ac:dyDescent="0.25">
      <c r="B190" s="89" t="s">
        <v>162</v>
      </c>
      <c r="C190" s="37">
        <v>5824530</v>
      </c>
      <c r="D190" s="35">
        <v>0.27500000000000002</v>
      </c>
    </row>
    <row r="191" spans="2:4" x14ac:dyDescent="0.25">
      <c r="B191" s="89" t="s">
        <v>182</v>
      </c>
      <c r="C191" s="37">
        <v>1628049</v>
      </c>
      <c r="D191" s="35">
        <v>0.27300000000000002</v>
      </c>
    </row>
    <row r="192" spans="2:4" x14ac:dyDescent="0.25">
      <c r="B192" s="89" t="s">
        <v>239</v>
      </c>
      <c r="C192" s="37">
        <v>17631165</v>
      </c>
      <c r="D192" s="35">
        <v>0.27200000000000002</v>
      </c>
    </row>
    <row r="193" spans="2:4" x14ac:dyDescent="0.25">
      <c r="B193" s="89" t="s">
        <v>181</v>
      </c>
      <c r="C193" s="37">
        <v>1540703</v>
      </c>
      <c r="D193" s="35">
        <v>0.27200000000000002</v>
      </c>
    </row>
    <row r="194" spans="2:4" x14ac:dyDescent="0.25">
      <c r="B194" s="89" t="s">
        <v>235</v>
      </c>
      <c r="C194" s="37">
        <v>7588106</v>
      </c>
      <c r="D194" s="35">
        <v>0.27200000000000002</v>
      </c>
    </row>
    <row r="195" spans="2:4" x14ac:dyDescent="0.25">
      <c r="B195" s="89" t="s">
        <v>176</v>
      </c>
      <c r="C195" s="37">
        <v>1759968</v>
      </c>
      <c r="D195" s="35">
        <v>0.26900000000000002</v>
      </c>
    </row>
    <row r="196" spans="2:4" x14ac:dyDescent="0.25">
      <c r="B196" s="89" t="s">
        <v>207</v>
      </c>
      <c r="C196" s="37">
        <v>466534</v>
      </c>
      <c r="D196" s="35">
        <v>0.26600000000000001</v>
      </c>
    </row>
    <row r="197" spans="2:4" x14ac:dyDescent="0.25">
      <c r="B197" s="89" t="s">
        <v>174</v>
      </c>
      <c r="C197" s="37">
        <v>2130077</v>
      </c>
      <c r="D197" s="35">
        <v>0.26300000000000001</v>
      </c>
    </row>
    <row r="198" spans="2:4" x14ac:dyDescent="0.25">
      <c r="B198" s="89" t="s">
        <v>238</v>
      </c>
      <c r="C198" s="37">
        <v>120112220</v>
      </c>
      <c r="D198" s="35">
        <v>0.26200000000000001</v>
      </c>
    </row>
    <row r="199" spans="2:4" x14ac:dyDescent="0.25">
      <c r="B199" s="89" t="s">
        <v>171</v>
      </c>
      <c r="C199" s="37">
        <v>2337773</v>
      </c>
      <c r="D199" s="35">
        <v>0.26200000000000001</v>
      </c>
    </row>
    <row r="200" spans="2:4" x14ac:dyDescent="0.25">
      <c r="B200" s="89" t="s">
        <v>232</v>
      </c>
      <c r="C200" s="37">
        <v>17739741</v>
      </c>
      <c r="D200" s="35">
        <v>0.26</v>
      </c>
    </row>
    <row r="201" spans="2:4" x14ac:dyDescent="0.25">
      <c r="B201" s="89" t="s">
        <v>196</v>
      </c>
      <c r="C201" s="37">
        <v>917692</v>
      </c>
      <c r="D201" s="35">
        <v>0.254</v>
      </c>
    </row>
    <row r="202" spans="2:4" x14ac:dyDescent="0.25">
      <c r="B202" s="89" t="s">
        <v>169</v>
      </c>
      <c r="C202" s="37">
        <v>2096251</v>
      </c>
      <c r="D202" s="35">
        <v>0.252</v>
      </c>
    </row>
    <row r="203" spans="2:4" x14ac:dyDescent="0.25">
      <c r="B203" s="89" t="s">
        <v>236</v>
      </c>
      <c r="C203" s="37">
        <v>11093625</v>
      </c>
      <c r="D203" s="35">
        <v>0.247</v>
      </c>
    </row>
    <row r="204" spans="2:4" x14ac:dyDescent="0.25">
      <c r="B204" s="89" t="s">
        <v>204</v>
      </c>
      <c r="C204" s="37">
        <v>650158</v>
      </c>
      <c r="D204" s="35">
        <v>0.247</v>
      </c>
    </row>
    <row r="205" spans="2:4" x14ac:dyDescent="0.25">
      <c r="B205" s="89" t="s">
        <v>189</v>
      </c>
      <c r="C205" s="37">
        <v>1158974</v>
      </c>
      <c r="D205" s="35">
        <v>0.246</v>
      </c>
    </row>
    <row r="206" spans="2:4" x14ac:dyDescent="0.25">
      <c r="B206" s="89" t="s">
        <v>234</v>
      </c>
      <c r="C206" s="37">
        <v>22605407</v>
      </c>
      <c r="D206" s="35">
        <v>0.23899999999999999</v>
      </c>
    </row>
    <row r="207" spans="2:4" x14ac:dyDescent="0.25">
      <c r="B207" s="89" t="s">
        <v>185</v>
      </c>
      <c r="C207" s="37">
        <v>1298998</v>
      </c>
      <c r="D207" s="35">
        <v>0.23400000000000001</v>
      </c>
    </row>
    <row r="208" spans="2:4" x14ac:dyDescent="0.25">
      <c r="B208" s="89" t="s">
        <v>188</v>
      </c>
      <c r="C208" s="37">
        <v>1092962</v>
      </c>
      <c r="D208" s="35">
        <v>0.22700000000000001</v>
      </c>
    </row>
    <row r="209" spans="2:4" x14ac:dyDescent="0.25">
      <c r="B209" s="89" t="s">
        <v>166</v>
      </c>
      <c r="C209" s="37">
        <v>2682582</v>
      </c>
      <c r="D209" s="35">
        <v>0.22500000000000001</v>
      </c>
    </row>
    <row r="210" spans="2:4" x14ac:dyDescent="0.25">
      <c r="B210" s="89" t="s">
        <v>205</v>
      </c>
      <c r="C210" s="37">
        <v>645102</v>
      </c>
      <c r="D210" s="35">
        <v>0.22500000000000001</v>
      </c>
    </row>
    <row r="211" spans="2:4" x14ac:dyDescent="0.25">
      <c r="B211" s="89" t="s">
        <v>190</v>
      </c>
      <c r="C211" s="37">
        <v>1190216</v>
      </c>
      <c r="D211" s="35">
        <v>0.224</v>
      </c>
    </row>
    <row r="212" spans="2:4" x14ac:dyDescent="0.25">
      <c r="B212" s="89" t="s">
        <v>203</v>
      </c>
      <c r="C212" s="37">
        <v>715471</v>
      </c>
      <c r="D212" s="35">
        <v>0.223</v>
      </c>
    </row>
    <row r="213" spans="2:4" x14ac:dyDescent="0.25">
      <c r="B213" s="89" t="s">
        <v>191</v>
      </c>
      <c r="C213" s="37">
        <v>1061913</v>
      </c>
      <c r="D213" s="35">
        <v>0.218</v>
      </c>
    </row>
    <row r="214" spans="2:4" x14ac:dyDescent="0.25">
      <c r="B214" s="89" t="s">
        <v>211</v>
      </c>
      <c r="C214" s="37">
        <v>245109</v>
      </c>
      <c r="D214" s="35">
        <v>0.216</v>
      </c>
    </row>
    <row r="215" spans="2:4" x14ac:dyDescent="0.25">
      <c r="B215" s="89" t="s">
        <v>202</v>
      </c>
      <c r="C215" s="37">
        <v>717646</v>
      </c>
      <c r="D215" s="35">
        <v>0.215</v>
      </c>
    </row>
    <row r="216" spans="2:4" x14ac:dyDescent="0.25">
      <c r="B216" s="89" t="s">
        <v>193</v>
      </c>
      <c r="C216" s="37">
        <v>1031257</v>
      </c>
      <c r="D216" s="35">
        <v>0.214</v>
      </c>
    </row>
    <row r="217" spans="2:4" x14ac:dyDescent="0.25">
      <c r="B217" s="89" t="s">
        <v>167</v>
      </c>
      <c r="C217" s="37">
        <v>2544645</v>
      </c>
      <c r="D217" s="35">
        <v>0.21199999999999999</v>
      </c>
    </row>
    <row r="218" spans="2:4" x14ac:dyDescent="0.25">
      <c r="B218" s="89" t="s">
        <v>206</v>
      </c>
      <c r="C218" s="37">
        <v>554338</v>
      </c>
      <c r="D218" s="35">
        <v>0.20699999999999999</v>
      </c>
    </row>
    <row r="219" spans="2:4" x14ac:dyDescent="0.25">
      <c r="B219" s="89" t="s">
        <v>172</v>
      </c>
      <c r="C219" s="37">
        <v>2020176</v>
      </c>
      <c r="D219" s="35">
        <v>0.20300000000000001</v>
      </c>
    </row>
    <row r="220" spans="2:4" x14ac:dyDescent="0.25">
      <c r="B220" s="89" t="s">
        <v>237</v>
      </c>
      <c r="C220" s="37">
        <v>14555665</v>
      </c>
      <c r="D220" s="35">
        <v>0.185</v>
      </c>
    </row>
    <row r="221" spans="2:4" x14ac:dyDescent="0.25">
      <c r="B221" s="89" t="s">
        <v>170</v>
      </c>
      <c r="C221" s="37">
        <v>1960363</v>
      </c>
      <c r="D221" s="35">
        <v>0.17299999999999999</v>
      </c>
    </row>
    <row r="222" spans="2:4" x14ac:dyDescent="0.25">
      <c r="B222" s="89" t="s">
        <v>208</v>
      </c>
      <c r="C222" s="37">
        <v>418637</v>
      </c>
      <c r="D222" s="35">
        <v>0.17100000000000001</v>
      </c>
    </row>
    <row r="223" spans="2:4" x14ac:dyDescent="0.25">
      <c r="B223" s="89" t="s">
        <v>184</v>
      </c>
      <c r="C223" s="37">
        <v>1368096</v>
      </c>
      <c r="D223" s="35">
        <v>0.13400000000000001</v>
      </c>
    </row>
    <row r="224" spans="2:4" x14ac:dyDescent="0.25">
      <c r="B224" s="89" t="s">
        <v>183</v>
      </c>
      <c r="C224" s="37">
        <v>1308629</v>
      </c>
      <c r="D224" s="35">
        <v>0.127</v>
      </c>
    </row>
    <row r="225" spans="2:4" x14ac:dyDescent="0.25">
      <c r="B225" s="89" t="s">
        <v>178</v>
      </c>
      <c r="C225" s="37">
        <v>1506973</v>
      </c>
      <c r="D225" s="35">
        <v>9.2999999999999999E-2</v>
      </c>
    </row>
    <row r="226" spans="2:4" x14ac:dyDescent="0.25">
      <c r="B226" s="93" t="s">
        <v>201</v>
      </c>
      <c r="C226" s="94">
        <v>671884</v>
      </c>
      <c r="D226" s="95">
        <v>0.08</v>
      </c>
    </row>
  </sheetData>
  <mergeCells count="36">
    <mergeCell ref="A166:A175"/>
    <mergeCell ref="AJ166:AM166"/>
    <mergeCell ref="AO166:AR166"/>
    <mergeCell ref="B77:B78"/>
    <mergeCell ref="C77:C78"/>
    <mergeCell ref="E77:BD77"/>
    <mergeCell ref="B145:B146"/>
    <mergeCell ref="C145:C146"/>
    <mergeCell ref="B147:B148"/>
    <mergeCell ref="C147:C148"/>
    <mergeCell ref="B111:B115"/>
    <mergeCell ref="B129:B130"/>
    <mergeCell ref="C129:C130"/>
    <mergeCell ref="E145:F145"/>
    <mergeCell ref="B3:B4"/>
    <mergeCell ref="B5:B6"/>
    <mergeCell ref="C29:F29"/>
    <mergeCell ref="C30:D30"/>
    <mergeCell ref="E30:F30"/>
    <mergeCell ref="D3:G3"/>
    <mergeCell ref="B45:B46"/>
    <mergeCell ref="D45:E45"/>
    <mergeCell ref="F45:G45"/>
    <mergeCell ref="B47:B54"/>
    <mergeCell ref="B127:B128"/>
    <mergeCell ref="B79:B81"/>
    <mergeCell ref="C79:C81"/>
    <mergeCell ref="C127:C128"/>
    <mergeCell ref="B104:B105"/>
    <mergeCell ref="D104:I104"/>
    <mergeCell ref="B58:B59"/>
    <mergeCell ref="D58:E58"/>
    <mergeCell ref="B60:B67"/>
    <mergeCell ref="C57:D57"/>
    <mergeCell ref="E57:F57"/>
    <mergeCell ref="E127:H127"/>
  </mergeCells>
  <pageMargins left="0.7" right="0.7" top="0.75" bottom="0.75" header="0.3" footer="0.3"/>
  <pageSetup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X49"/>
  <sheetViews>
    <sheetView tabSelected="1" view="pageBreakPreview" topLeftCell="A2" zoomScaleNormal="120" zoomScaleSheetLayoutView="100" workbookViewId="0">
      <selection activeCell="A4" sqref="A4:K4"/>
    </sheetView>
  </sheetViews>
  <sheetFormatPr defaultColWidth="8.85546875" defaultRowHeight="15" x14ac:dyDescent="0.25"/>
  <sheetData>
    <row r="1" spans="1:24" x14ac:dyDescent="0.25">
      <c r="A1" s="125" t="s">
        <v>158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</row>
    <row r="2" spans="1:24" x14ac:dyDescent="0.25">
      <c r="A2" s="125"/>
      <c r="B2" s="125"/>
      <c r="C2" s="125"/>
      <c r="D2" s="125"/>
      <c r="E2" s="125"/>
      <c r="F2" s="125"/>
      <c r="G2" s="125"/>
      <c r="H2" s="125"/>
      <c r="I2" s="125"/>
      <c r="J2" s="125"/>
      <c r="K2" s="125"/>
    </row>
    <row r="3" spans="1:24" ht="21" x14ac:dyDescent="0.25">
      <c r="A3" s="126" t="s">
        <v>159</v>
      </c>
      <c r="B3" s="126"/>
      <c r="C3" s="126"/>
      <c r="D3" s="126"/>
      <c r="E3" s="126"/>
      <c r="F3" s="126"/>
      <c r="G3" s="126"/>
      <c r="H3" s="126"/>
      <c r="I3" s="126"/>
      <c r="J3" s="126"/>
      <c r="K3" s="126"/>
    </row>
    <row r="4" spans="1:24" ht="15.75" x14ac:dyDescent="0.25">
      <c r="A4" s="127" t="str">
        <f>CONCATENATE("Data through ",TEXT(Data!C1,"mm/dd/yyyy"))</f>
        <v>Data through 06/14/2020</v>
      </c>
      <c r="B4" s="127"/>
      <c r="C4" s="127"/>
      <c r="D4" s="127"/>
      <c r="E4" s="127"/>
      <c r="F4" s="127"/>
      <c r="G4" s="127"/>
      <c r="H4" s="127"/>
      <c r="I4" s="127"/>
      <c r="J4" s="127"/>
      <c r="K4" s="127"/>
    </row>
    <row r="5" spans="1:24" ht="9" customHeight="1" x14ac:dyDescent="0.25">
      <c r="A5" s="55"/>
      <c r="B5" s="55"/>
      <c r="C5" s="55"/>
      <c r="D5" s="55"/>
      <c r="E5" s="55"/>
      <c r="F5" s="55"/>
      <c r="G5" s="55"/>
      <c r="H5" s="55"/>
      <c r="I5" s="55"/>
      <c r="J5" s="55"/>
      <c r="K5" s="55"/>
    </row>
    <row r="13" spans="1:24" x14ac:dyDescent="0.25">
      <c r="X13" t="s">
        <v>214</v>
      </c>
    </row>
    <row r="49" spans="1:12" x14ac:dyDescent="0.25">
      <c r="A49" s="28" t="str">
        <f>CONCATENATE("IRI/FreshLook Data through ", TEXT(Data!C1, "mm/dd/yyyy"))</f>
        <v>IRI/FreshLook Data through 06/14/2020</v>
      </c>
      <c r="L49" s="28" t="str">
        <f>CONCATENATE("IRI/FreshLook Data through ", TEXT(Data!C1, "mm/dd/yyyy"))</f>
        <v>IRI/FreshLook Data through 06/14/2020</v>
      </c>
    </row>
  </sheetData>
  <sheetProtection algorithmName="SHA-512" hashValue="z9sOVsn/QyJuixR2XexAgzG9eMU+27GWDCr7LIDyWu6fUiGaceVlUAOz58golM0Ig1jLOi07wgsOTkeMw9AURQ==" saltValue="GyClw2+tE0SAok0jvaaX6Q==" spinCount="100000" sheet="1" objects="1" scenarios="1"/>
  <mergeCells count="3">
    <mergeCell ref="A1:K2"/>
    <mergeCell ref="A3:K3"/>
    <mergeCell ref="A4:K4"/>
  </mergeCells>
  <printOptions horizontalCentered="1" verticalCentered="1"/>
  <pageMargins left="0.25" right="0.25" top="0.5" bottom="0.5" header="0.3" footer="0.3"/>
  <pageSetup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B4:C62"/>
  <sheetViews>
    <sheetView topLeftCell="A40" workbookViewId="0">
      <selection activeCell="C69" sqref="C69"/>
    </sheetView>
  </sheetViews>
  <sheetFormatPr defaultColWidth="8.85546875" defaultRowHeight="15" x14ac:dyDescent="0.25"/>
  <cols>
    <col min="2" max="3" width="28.7109375" bestFit="1" customWidth="1"/>
  </cols>
  <sheetData>
    <row r="4" spans="2:3" x14ac:dyDescent="0.25">
      <c r="B4" s="54" t="s">
        <v>36</v>
      </c>
      <c r="C4" s="54" t="s">
        <v>108</v>
      </c>
    </row>
    <row r="5" spans="2:3" x14ac:dyDescent="0.25">
      <c r="B5" s="54" t="s">
        <v>72</v>
      </c>
      <c r="C5" s="54" t="s">
        <v>109</v>
      </c>
    </row>
    <row r="6" spans="2:3" x14ac:dyDescent="0.25">
      <c r="B6" s="54" t="s">
        <v>56</v>
      </c>
      <c r="C6" s="54" t="s">
        <v>110</v>
      </c>
    </row>
    <row r="7" spans="2:3" x14ac:dyDescent="0.25">
      <c r="B7" s="54" t="s">
        <v>48</v>
      </c>
      <c r="C7" s="54" t="s">
        <v>111</v>
      </c>
    </row>
    <row r="8" spans="2:3" x14ac:dyDescent="0.25">
      <c r="B8" s="54" t="s">
        <v>106</v>
      </c>
      <c r="C8" s="54" t="s">
        <v>112</v>
      </c>
    </row>
    <row r="9" spans="2:3" x14ac:dyDescent="0.25">
      <c r="B9" s="54" t="s">
        <v>45</v>
      </c>
      <c r="C9" s="54" t="s">
        <v>113</v>
      </c>
    </row>
    <row r="10" spans="2:3" x14ac:dyDescent="0.25">
      <c r="B10" s="54" t="s">
        <v>61</v>
      </c>
      <c r="C10" s="54" t="s">
        <v>114</v>
      </c>
    </row>
    <row r="11" spans="2:3" x14ac:dyDescent="0.25">
      <c r="B11" s="54" t="s">
        <v>215</v>
      </c>
      <c r="C11" s="54" t="s">
        <v>10</v>
      </c>
    </row>
    <row r="12" spans="2:3" x14ac:dyDescent="0.25">
      <c r="B12" s="54" t="s">
        <v>49</v>
      </c>
      <c r="C12" s="54" t="s">
        <v>115</v>
      </c>
    </row>
    <row r="13" spans="2:3" x14ac:dyDescent="0.25">
      <c r="B13" s="54" t="s">
        <v>50</v>
      </c>
      <c r="C13" s="54" t="s">
        <v>116</v>
      </c>
    </row>
    <row r="14" spans="2:3" x14ac:dyDescent="0.25">
      <c r="B14" s="54" t="s">
        <v>76</v>
      </c>
      <c r="C14" s="54" t="s">
        <v>117</v>
      </c>
    </row>
    <row r="15" spans="2:3" x14ac:dyDescent="0.25">
      <c r="B15" s="54" t="s">
        <v>78</v>
      </c>
      <c r="C15" s="54" t="s">
        <v>118</v>
      </c>
    </row>
    <row r="16" spans="2:3" x14ac:dyDescent="0.25">
      <c r="B16" s="54" t="s">
        <v>59</v>
      </c>
      <c r="C16" s="54" t="s">
        <v>119</v>
      </c>
    </row>
    <row r="17" spans="2:3" x14ac:dyDescent="0.25">
      <c r="B17" s="54" t="s">
        <v>46</v>
      </c>
      <c r="C17" s="54" t="s">
        <v>120</v>
      </c>
    </row>
    <row r="18" spans="2:3" x14ac:dyDescent="0.25">
      <c r="B18" s="54" t="s">
        <v>47</v>
      </c>
      <c r="C18" s="54" t="s">
        <v>121</v>
      </c>
    </row>
    <row r="19" spans="2:3" x14ac:dyDescent="0.25">
      <c r="B19" s="54" t="s">
        <v>62</v>
      </c>
      <c r="C19" s="54" t="s">
        <v>122</v>
      </c>
    </row>
    <row r="20" spans="2:3" x14ac:dyDescent="0.25">
      <c r="B20" s="54" t="s">
        <v>216</v>
      </c>
      <c r="C20" s="54" t="s">
        <v>217</v>
      </c>
    </row>
    <row r="21" spans="2:3" x14ac:dyDescent="0.25">
      <c r="B21" s="54" t="s">
        <v>53</v>
      </c>
      <c r="C21" s="54" t="s">
        <v>123</v>
      </c>
    </row>
    <row r="22" spans="2:3" x14ac:dyDescent="0.25">
      <c r="B22" s="54" t="s">
        <v>43</v>
      </c>
      <c r="C22" s="54" t="s">
        <v>124</v>
      </c>
    </row>
    <row r="23" spans="2:3" x14ac:dyDescent="0.25">
      <c r="B23" s="54" t="s">
        <v>37</v>
      </c>
      <c r="C23" s="54" t="s">
        <v>125</v>
      </c>
    </row>
    <row r="24" spans="2:3" x14ac:dyDescent="0.25">
      <c r="B24" s="54" t="s">
        <v>75</v>
      </c>
      <c r="C24" s="54" t="s">
        <v>126</v>
      </c>
    </row>
    <row r="25" spans="2:3" x14ac:dyDescent="0.25">
      <c r="B25" s="54" t="s">
        <v>52</v>
      </c>
      <c r="C25" s="54" t="s">
        <v>127</v>
      </c>
    </row>
    <row r="26" spans="2:3" x14ac:dyDescent="0.25">
      <c r="B26" s="54" t="s">
        <v>102</v>
      </c>
      <c r="C26" s="54" t="s">
        <v>128</v>
      </c>
    </row>
    <row r="27" spans="2:3" x14ac:dyDescent="0.25">
      <c r="B27" s="54" t="s">
        <v>41</v>
      </c>
      <c r="C27" s="54" t="s">
        <v>129</v>
      </c>
    </row>
    <row r="28" spans="2:3" x14ac:dyDescent="0.25">
      <c r="B28" s="54" t="s">
        <v>42</v>
      </c>
      <c r="C28" s="54" t="s">
        <v>130</v>
      </c>
    </row>
    <row r="29" spans="2:3" x14ac:dyDescent="0.25">
      <c r="B29" s="54" t="s">
        <v>63</v>
      </c>
      <c r="C29" s="54" t="s">
        <v>131</v>
      </c>
    </row>
    <row r="30" spans="2:3" x14ac:dyDescent="0.25">
      <c r="B30" s="54" t="s">
        <v>218</v>
      </c>
      <c r="C30" s="54" t="s">
        <v>219</v>
      </c>
    </row>
    <row r="31" spans="2:3" x14ac:dyDescent="0.25">
      <c r="B31" s="54" t="s">
        <v>54</v>
      </c>
      <c r="C31" s="54" t="s">
        <v>132</v>
      </c>
    </row>
    <row r="32" spans="2:3" x14ac:dyDescent="0.25">
      <c r="B32" s="54" t="s">
        <v>38</v>
      </c>
      <c r="C32" s="54" t="s">
        <v>133</v>
      </c>
    </row>
    <row r="33" spans="2:3" x14ac:dyDescent="0.25">
      <c r="B33" s="54" t="s">
        <v>74</v>
      </c>
      <c r="C33" s="54" t="s">
        <v>134</v>
      </c>
    </row>
    <row r="34" spans="2:3" x14ac:dyDescent="0.25">
      <c r="B34" s="54" t="s">
        <v>220</v>
      </c>
      <c r="C34" s="54" t="s">
        <v>221</v>
      </c>
    </row>
    <row r="35" spans="2:3" x14ac:dyDescent="0.25">
      <c r="B35" s="54" t="s">
        <v>67</v>
      </c>
      <c r="C35" s="54" t="s">
        <v>135</v>
      </c>
    </row>
    <row r="36" spans="2:3" x14ac:dyDescent="0.25">
      <c r="B36" s="54" t="s">
        <v>65</v>
      </c>
      <c r="C36" s="54" t="s">
        <v>136</v>
      </c>
    </row>
    <row r="37" spans="2:3" x14ac:dyDescent="0.25">
      <c r="B37" s="54" t="s">
        <v>73</v>
      </c>
      <c r="C37" s="54" t="s">
        <v>137</v>
      </c>
    </row>
    <row r="38" spans="2:3" x14ac:dyDescent="0.25">
      <c r="B38" s="54" t="s">
        <v>40</v>
      </c>
      <c r="C38" s="54" t="s">
        <v>138</v>
      </c>
    </row>
    <row r="39" spans="2:3" x14ac:dyDescent="0.25">
      <c r="B39" s="54" t="s">
        <v>69</v>
      </c>
      <c r="C39" s="54" t="s">
        <v>139</v>
      </c>
    </row>
    <row r="40" spans="2:3" x14ac:dyDescent="0.25">
      <c r="B40" s="54" t="s">
        <v>79</v>
      </c>
      <c r="C40" s="54" t="s">
        <v>140</v>
      </c>
    </row>
    <row r="41" spans="2:3" x14ac:dyDescent="0.25">
      <c r="B41" s="54" t="s">
        <v>222</v>
      </c>
      <c r="C41" s="54" t="s">
        <v>223</v>
      </c>
    </row>
    <row r="42" spans="2:3" x14ac:dyDescent="0.25">
      <c r="B42" s="54" t="s">
        <v>68</v>
      </c>
      <c r="C42" s="54" t="s">
        <v>141</v>
      </c>
    </row>
    <row r="43" spans="2:3" x14ac:dyDescent="0.25">
      <c r="B43" s="54" t="s">
        <v>104</v>
      </c>
      <c r="C43" s="54" t="s">
        <v>142</v>
      </c>
    </row>
    <row r="44" spans="2:3" x14ac:dyDescent="0.25">
      <c r="B44" s="54" t="s">
        <v>57</v>
      </c>
      <c r="C44" s="54" t="s">
        <v>143</v>
      </c>
    </row>
    <row r="45" spans="2:3" x14ac:dyDescent="0.25">
      <c r="B45" s="54" t="s">
        <v>70</v>
      </c>
      <c r="C45" s="54" t="s">
        <v>144</v>
      </c>
    </row>
    <row r="46" spans="2:3" x14ac:dyDescent="0.25">
      <c r="B46" s="54" t="s">
        <v>77</v>
      </c>
      <c r="C46" s="54" t="s">
        <v>145</v>
      </c>
    </row>
    <row r="47" spans="2:3" x14ac:dyDescent="0.25">
      <c r="B47" s="54" t="s">
        <v>44</v>
      </c>
      <c r="C47" s="54" t="s">
        <v>146</v>
      </c>
    </row>
    <row r="48" spans="2:3" x14ac:dyDescent="0.25">
      <c r="B48" s="54" t="s">
        <v>39</v>
      </c>
      <c r="C48" s="54" t="s">
        <v>147</v>
      </c>
    </row>
    <row r="49" spans="2:3" x14ac:dyDescent="0.25">
      <c r="B49" s="54" t="s">
        <v>60</v>
      </c>
      <c r="C49" s="54" t="s">
        <v>148</v>
      </c>
    </row>
    <row r="50" spans="2:3" x14ac:dyDescent="0.25">
      <c r="B50" s="54" t="s">
        <v>51</v>
      </c>
      <c r="C50" s="54" t="s">
        <v>149</v>
      </c>
    </row>
    <row r="51" spans="2:3" x14ac:dyDescent="0.25">
      <c r="B51" s="54" t="s">
        <v>58</v>
      </c>
      <c r="C51" s="54" t="s">
        <v>150</v>
      </c>
    </row>
    <row r="52" spans="2:3" x14ac:dyDescent="0.25">
      <c r="B52" s="54" t="s">
        <v>224</v>
      </c>
      <c r="C52" s="54" t="s">
        <v>225</v>
      </c>
    </row>
    <row r="53" spans="2:3" x14ac:dyDescent="0.25">
      <c r="B53" s="54" t="s">
        <v>226</v>
      </c>
      <c r="C53" s="54" t="s">
        <v>227</v>
      </c>
    </row>
    <row r="54" spans="2:3" x14ac:dyDescent="0.25">
      <c r="B54" s="54" t="s">
        <v>105</v>
      </c>
      <c r="C54" s="54" t="s">
        <v>151</v>
      </c>
    </row>
    <row r="55" spans="2:3" x14ac:dyDescent="0.25">
      <c r="B55" s="54" t="s">
        <v>66</v>
      </c>
      <c r="C55" s="54" t="s">
        <v>152</v>
      </c>
    </row>
    <row r="56" spans="2:3" x14ac:dyDescent="0.25">
      <c r="B56" s="54" t="s">
        <v>103</v>
      </c>
      <c r="C56" s="54" t="s">
        <v>153</v>
      </c>
    </row>
    <row r="57" spans="2:3" x14ac:dyDescent="0.25">
      <c r="B57" s="54" t="s">
        <v>55</v>
      </c>
      <c r="C57" s="54" t="s">
        <v>154</v>
      </c>
    </row>
    <row r="58" spans="2:3" x14ac:dyDescent="0.25">
      <c r="B58" s="54" t="s">
        <v>71</v>
      </c>
      <c r="C58" s="54" t="s">
        <v>155</v>
      </c>
    </row>
    <row r="59" spans="2:3" x14ac:dyDescent="0.25">
      <c r="B59" s="54" t="s">
        <v>6</v>
      </c>
      <c r="C59" s="54" t="s">
        <v>228</v>
      </c>
    </row>
    <row r="60" spans="2:3" x14ac:dyDescent="0.25">
      <c r="B60" s="54" t="s">
        <v>229</v>
      </c>
      <c r="C60" s="54" t="s">
        <v>230</v>
      </c>
    </row>
    <row r="61" spans="2:3" x14ac:dyDescent="0.25">
      <c r="B61" s="54" t="s">
        <v>64</v>
      </c>
      <c r="C61" s="54" t="s">
        <v>156</v>
      </c>
    </row>
    <row r="62" spans="2:3" x14ac:dyDescent="0.25">
      <c r="B62" s="54" t="s">
        <v>107</v>
      </c>
      <c r="C62" s="54" t="s">
        <v>157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Highlights</vt:lpstr>
      <vt:lpstr>Sheet1</vt:lpstr>
      <vt:lpstr>Highlights!Print_Area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2019-05-03T16:05:25Z</dcterms:created>
  <dcterms:modified xsi:type="dcterms:W3CDTF">2020-07-24T21:17:14Z</dcterms:modified>
</cp:coreProperties>
</file>